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ниатюрная Пёса\Desktop\"/>
    </mc:Choice>
  </mc:AlternateContent>
  <bookViews>
    <workbookView xWindow="0" yWindow="0" windowWidth="20490" windowHeight="7050" tabRatio="500" firstSheet="1" activeTab="5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</sheets>
  <definedNames>
    <definedName name="_xlnm._FilterDatabase" localSheetId="1">'Приложение 2'!$A$7:$M$149</definedName>
    <definedName name="_xlnm._FilterDatabase" localSheetId="2">'Приложение 3'!$A$7:$O$106</definedName>
    <definedName name="_xlnm._FilterDatabase" localSheetId="3">'Приложение 4'!$A$7:$L$158</definedName>
    <definedName name="_xlnm.Print_Titles" localSheetId="4">'Приложение 5'!$12:$12</definedName>
    <definedName name="_xlnm.Print_Area" localSheetId="0">'Приложение 1'!$A$1:$E$29</definedName>
    <definedName name="_xlnm.Print_Area" localSheetId="1">'Приложение 2'!$A$1:$M$191</definedName>
    <definedName name="_xlnm.Print_Area" localSheetId="2">'Приложение 3'!$A$1:$K$116</definedName>
    <definedName name="_xlnm.Print_Area" localSheetId="3">'Приложение 4'!$A$1:$L$158</definedName>
    <definedName name="_xlnm.Print_Area" localSheetId="4">'Приложение 5'!$A$1:$E$37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6" l="1"/>
  <c r="I16" i="6" s="1"/>
  <c r="G18" i="6"/>
  <c r="F18" i="6"/>
  <c r="F16" i="6" s="1"/>
  <c r="G16" i="6"/>
  <c r="I14" i="6"/>
  <c r="I13" i="6" s="1"/>
  <c r="I19" i="6" s="1"/>
  <c r="E36" i="5"/>
  <c r="D36" i="5"/>
  <c r="D35" i="5" s="1"/>
  <c r="D34" i="5" s="1"/>
  <c r="D33" i="5" s="1"/>
  <c r="D32" i="5" s="1"/>
  <c r="C36" i="5"/>
  <c r="C35" i="5" s="1"/>
  <c r="C34" i="5" s="1"/>
  <c r="C33" i="5" s="1"/>
  <c r="E35" i="5"/>
  <c r="E34" i="5" s="1"/>
  <c r="E33" i="5" s="1"/>
  <c r="E32" i="5" s="1"/>
  <c r="C31" i="5"/>
  <c r="C30" i="5"/>
  <c r="C29" i="5" s="1"/>
  <c r="C28" i="5" s="1"/>
  <c r="C27" i="5"/>
  <c r="C26" i="5" s="1"/>
  <c r="E22" i="5"/>
  <c r="E21" i="5" s="1"/>
  <c r="E20" i="5" s="1"/>
  <c r="D22" i="5"/>
  <c r="D21" i="5" s="1"/>
  <c r="D20" i="5" s="1"/>
  <c r="C22" i="5"/>
  <c r="C21" i="5"/>
  <c r="C20" i="5" s="1"/>
  <c r="E18" i="5"/>
  <c r="E17" i="5" s="1"/>
  <c r="D18" i="5"/>
  <c r="C18" i="5"/>
  <c r="C17" i="5" s="1"/>
  <c r="D17" i="5"/>
  <c r="G14" i="6" s="1"/>
  <c r="G13" i="6" s="1"/>
  <c r="I158" i="4"/>
  <c r="I153" i="4"/>
  <c r="I147" i="4"/>
  <c r="I141" i="4"/>
  <c r="I135" i="4"/>
  <c r="I129" i="4"/>
  <c r="A125" i="4"/>
  <c r="I124" i="4"/>
  <c r="I116" i="4"/>
  <c r="I110" i="4"/>
  <c r="I105" i="4"/>
  <c r="I90" i="4"/>
  <c r="I99" i="4" s="1"/>
  <c r="I85" i="4"/>
  <c r="I79" i="4"/>
  <c r="A73" i="4"/>
  <c r="I72" i="4"/>
  <c r="I66" i="4"/>
  <c r="I60" i="4"/>
  <c r="A54" i="4"/>
  <c r="A53" i="4"/>
  <c r="I52" i="4"/>
  <c r="I45" i="4"/>
  <c r="I38" i="4"/>
  <c r="I31" i="4"/>
  <c r="I24" i="4"/>
  <c r="A23" i="4"/>
  <c r="A18" i="4"/>
  <c r="A17" i="4"/>
  <c r="I16" i="4"/>
  <c r="A16" i="4"/>
  <c r="A24" i="4" s="1"/>
  <c r="A9" i="4"/>
  <c r="I2" i="4"/>
  <c r="A113" i="3"/>
  <c r="A112" i="3"/>
  <c r="A111" i="3"/>
  <c r="A108" i="3"/>
  <c r="A107" i="3"/>
  <c r="A70" i="3"/>
  <c r="A69" i="3"/>
  <c r="A46" i="3"/>
  <c r="A44" i="3"/>
  <c r="A21" i="3"/>
  <c r="A12" i="3"/>
  <c r="A11" i="3"/>
  <c r="H2" i="3"/>
  <c r="B188" i="2"/>
  <c r="M187" i="2"/>
  <c r="L66" i="4" s="1"/>
  <c r="L65" i="4" s="1"/>
  <c r="L64" i="4" s="1"/>
  <c r="L63" i="4" s="1"/>
  <c r="L62" i="4" s="1"/>
  <c r="L61" i="4" s="1"/>
  <c r="L187" i="2"/>
  <c r="K66" i="4" s="1"/>
  <c r="K65" i="4" s="1"/>
  <c r="K64" i="4" s="1"/>
  <c r="K63" i="4" s="1"/>
  <c r="K62" i="4" s="1"/>
  <c r="K61" i="4" s="1"/>
  <c r="K187" i="2"/>
  <c r="J66" i="4" s="1"/>
  <c r="J65" i="4" s="1"/>
  <c r="J64" i="4" s="1"/>
  <c r="J63" i="4" s="1"/>
  <c r="J62" i="4" s="1"/>
  <c r="J61" i="4" s="1"/>
  <c r="B187" i="2"/>
  <c r="M186" i="2"/>
  <c r="L186" i="2"/>
  <c r="K186" i="2"/>
  <c r="B186" i="2"/>
  <c r="M185" i="2"/>
  <c r="L185" i="2"/>
  <c r="K185" i="2"/>
  <c r="B185" i="2"/>
  <c r="M184" i="2"/>
  <c r="L184" i="2"/>
  <c r="L183" i="2" s="1"/>
  <c r="L182" i="2" s="1"/>
  <c r="L181" i="2" s="1"/>
  <c r="K184" i="2"/>
  <c r="B184" i="2"/>
  <c r="A184" i="2"/>
  <c r="A110" i="3" s="1"/>
  <c r="M183" i="2"/>
  <c r="M182" i="2" s="1"/>
  <c r="M181" i="2" s="1"/>
  <c r="K183" i="2"/>
  <c r="K182" i="2" s="1"/>
  <c r="K181" i="2" s="1"/>
  <c r="B183" i="2"/>
  <c r="A183" i="2"/>
  <c r="A109" i="3" s="1"/>
  <c r="B182" i="2"/>
  <c r="B181" i="2"/>
  <c r="B180" i="2"/>
  <c r="M179" i="2"/>
  <c r="L135" i="4" s="1"/>
  <c r="L134" i="4" s="1"/>
  <c r="L133" i="4" s="1"/>
  <c r="L132" i="4" s="1"/>
  <c r="L131" i="4" s="1"/>
  <c r="L130" i="4" s="1"/>
  <c r="L179" i="2"/>
  <c r="K135" i="4" s="1"/>
  <c r="K134" i="4" s="1"/>
  <c r="K133" i="4" s="1"/>
  <c r="K132" i="4" s="1"/>
  <c r="K131" i="4" s="1"/>
  <c r="K130" i="4" s="1"/>
  <c r="K179" i="2"/>
  <c r="J135" i="4" s="1"/>
  <c r="J134" i="4" s="1"/>
  <c r="J133" i="4" s="1"/>
  <c r="J132" i="4" s="1"/>
  <c r="J131" i="4" s="1"/>
  <c r="J130" i="4" s="1"/>
  <c r="B179" i="2"/>
  <c r="M178" i="2"/>
  <c r="L178" i="2"/>
  <c r="K178" i="2"/>
  <c r="B178" i="2"/>
  <c r="M177" i="2"/>
  <c r="L177" i="2"/>
  <c r="K177" i="2"/>
  <c r="B177" i="2"/>
  <c r="M176" i="2"/>
  <c r="L176" i="2"/>
  <c r="K176" i="2"/>
  <c r="B176" i="2"/>
  <c r="M175" i="2"/>
  <c r="L175" i="2"/>
  <c r="K175" i="2"/>
  <c r="B175" i="2"/>
  <c r="M174" i="2"/>
  <c r="L174" i="2"/>
  <c r="K174" i="2"/>
  <c r="B174" i="2"/>
  <c r="M173" i="2"/>
  <c r="L173" i="2"/>
  <c r="K173" i="2"/>
  <c r="B173" i="2"/>
  <c r="B172" i="2"/>
  <c r="M171" i="2"/>
  <c r="L171" i="2"/>
  <c r="K171" i="2"/>
  <c r="B171" i="2"/>
  <c r="M170" i="2"/>
  <c r="L147" i="4" s="1"/>
  <c r="L146" i="4" s="1"/>
  <c r="L145" i="4" s="1"/>
  <c r="L144" i="4" s="1"/>
  <c r="L143" i="4" s="1"/>
  <c r="L142" i="4" s="1"/>
  <c r="L170" i="2"/>
  <c r="K147" i="4" s="1"/>
  <c r="K146" i="4" s="1"/>
  <c r="K145" i="4" s="1"/>
  <c r="K144" i="4" s="1"/>
  <c r="K143" i="4" s="1"/>
  <c r="K142" i="4" s="1"/>
  <c r="K170" i="2"/>
  <c r="J147" i="4" s="1"/>
  <c r="J146" i="4" s="1"/>
  <c r="J145" i="4" s="1"/>
  <c r="J144" i="4" s="1"/>
  <c r="J143" i="4" s="1"/>
  <c r="J142" i="4" s="1"/>
  <c r="B170" i="2"/>
  <c r="M169" i="2"/>
  <c r="L169" i="2"/>
  <c r="K169" i="2"/>
  <c r="B169" i="2"/>
  <c r="M168" i="2"/>
  <c r="K99" i="3" s="1"/>
  <c r="K98" i="3" s="1"/>
  <c r="K97" i="3" s="1"/>
  <c r="L168" i="2"/>
  <c r="J99" i="3" s="1"/>
  <c r="J98" i="3" s="1"/>
  <c r="J97" i="3" s="1"/>
  <c r="K168" i="2"/>
  <c r="I99" i="3" s="1"/>
  <c r="I98" i="3" s="1"/>
  <c r="I97" i="3" s="1"/>
  <c r="B168" i="2"/>
  <c r="B167" i="2"/>
  <c r="M166" i="2"/>
  <c r="L166" i="2"/>
  <c r="K166" i="2"/>
  <c r="B166" i="2"/>
  <c r="M165" i="2"/>
  <c r="L124" i="4" s="1"/>
  <c r="L123" i="4" s="1"/>
  <c r="L122" i="4" s="1"/>
  <c r="L121" i="4" s="1"/>
  <c r="L120" i="4" s="1"/>
  <c r="L119" i="4" s="1"/>
  <c r="L165" i="2"/>
  <c r="K124" i="4" s="1"/>
  <c r="K123" i="4" s="1"/>
  <c r="K122" i="4" s="1"/>
  <c r="K121" i="4" s="1"/>
  <c r="K120" i="4" s="1"/>
  <c r="K119" i="4" s="1"/>
  <c r="K165" i="2"/>
  <c r="J124" i="4" s="1"/>
  <c r="J123" i="4" s="1"/>
  <c r="J122" i="4" s="1"/>
  <c r="J121" i="4" s="1"/>
  <c r="J120" i="4" s="1"/>
  <c r="J119" i="4" s="1"/>
  <c r="B165" i="2"/>
  <c r="M164" i="2"/>
  <c r="L164" i="2"/>
  <c r="K164" i="2"/>
  <c r="B164" i="2"/>
  <c r="M163" i="2"/>
  <c r="L163" i="2"/>
  <c r="K163" i="2"/>
  <c r="B163" i="2"/>
  <c r="M162" i="2"/>
  <c r="M161" i="2" s="1"/>
  <c r="M160" i="2" s="1"/>
  <c r="M159" i="2" s="1"/>
  <c r="K162" i="2"/>
  <c r="B162" i="2"/>
  <c r="K161" i="2"/>
  <c r="K160" i="2" s="1"/>
  <c r="K159" i="2" s="1"/>
  <c r="B161" i="2"/>
  <c r="B160" i="2"/>
  <c r="B159" i="2"/>
  <c r="B158" i="2"/>
  <c r="M157" i="2"/>
  <c r="L157" i="2"/>
  <c r="K157" i="2"/>
  <c r="B157" i="2"/>
  <c r="M156" i="2"/>
  <c r="L52" i="4" s="1"/>
  <c r="L51" i="4" s="1"/>
  <c r="L50" i="4" s="1"/>
  <c r="L49" i="4" s="1"/>
  <c r="L48" i="4" s="1"/>
  <c r="L47" i="4" s="1"/>
  <c r="L46" i="4" s="1"/>
  <c r="L156" i="2"/>
  <c r="K52" i="4" s="1"/>
  <c r="K51" i="4" s="1"/>
  <c r="K50" i="4" s="1"/>
  <c r="K49" i="4" s="1"/>
  <c r="K48" i="4" s="1"/>
  <c r="K47" i="4" s="1"/>
  <c r="K46" i="4" s="1"/>
  <c r="K156" i="2"/>
  <c r="J52" i="4" s="1"/>
  <c r="J51" i="4" s="1"/>
  <c r="J50" i="4" s="1"/>
  <c r="J49" i="4" s="1"/>
  <c r="J48" i="4" s="1"/>
  <c r="J47" i="4" s="1"/>
  <c r="J46" i="4" s="1"/>
  <c r="B156" i="2"/>
  <c r="M155" i="2"/>
  <c r="L155" i="2"/>
  <c r="K155" i="2"/>
  <c r="B155" i="2"/>
  <c r="M154" i="2"/>
  <c r="L154" i="2"/>
  <c r="K154" i="2"/>
  <c r="B154" i="2"/>
  <c r="M153" i="2"/>
  <c r="L153" i="2"/>
  <c r="K153" i="2"/>
  <c r="B153" i="2"/>
  <c r="B152" i="2"/>
  <c r="M151" i="2"/>
  <c r="L151" i="2"/>
  <c r="K151" i="2"/>
  <c r="B151" i="2"/>
  <c r="M150" i="2"/>
  <c r="L45" i="4" s="1"/>
  <c r="L44" i="4" s="1"/>
  <c r="L43" i="4" s="1"/>
  <c r="L42" i="4" s="1"/>
  <c r="L41" i="4" s="1"/>
  <c r="L40" i="4" s="1"/>
  <c r="L39" i="4" s="1"/>
  <c r="L150" i="2"/>
  <c r="K45" i="4" s="1"/>
  <c r="K44" i="4" s="1"/>
  <c r="K43" i="4" s="1"/>
  <c r="K42" i="4" s="1"/>
  <c r="K41" i="4" s="1"/>
  <c r="K40" i="4" s="1"/>
  <c r="K39" i="4" s="1"/>
  <c r="K150" i="2"/>
  <c r="J45" i="4" s="1"/>
  <c r="J44" i="4" s="1"/>
  <c r="J43" i="4" s="1"/>
  <c r="J42" i="4" s="1"/>
  <c r="J41" i="4" s="1"/>
  <c r="J40" i="4" s="1"/>
  <c r="J39" i="4" s="1"/>
  <c r="B150" i="2"/>
  <c r="M149" i="2"/>
  <c r="L149" i="2"/>
  <c r="K149" i="2"/>
  <c r="B149" i="2"/>
  <c r="M148" i="2"/>
  <c r="L148" i="2"/>
  <c r="K148" i="2"/>
  <c r="B148" i="2"/>
  <c r="M147" i="2"/>
  <c r="L147" i="2"/>
  <c r="K147" i="2"/>
  <c r="B147" i="2"/>
  <c r="B146" i="2"/>
  <c r="M145" i="2"/>
  <c r="L145" i="2"/>
  <c r="K145" i="2"/>
  <c r="B145" i="2"/>
  <c r="M144" i="2"/>
  <c r="L38" i="4" s="1"/>
  <c r="L37" i="4" s="1"/>
  <c r="L36" i="4" s="1"/>
  <c r="L35" i="4" s="1"/>
  <c r="L34" i="4" s="1"/>
  <c r="L33" i="4" s="1"/>
  <c r="L32" i="4" s="1"/>
  <c r="L144" i="2"/>
  <c r="K38" i="4" s="1"/>
  <c r="K37" i="4" s="1"/>
  <c r="K36" i="4" s="1"/>
  <c r="K35" i="4" s="1"/>
  <c r="K34" i="4" s="1"/>
  <c r="K33" i="4" s="1"/>
  <c r="K32" i="4" s="1"/>
  <c r="K144" i="2"/>
  <c r="J38" i="4" s="1"/>
  <c r="J37" i="4" s="1"/>
  <c r="J36" i="4" s="1"/>
  <c r="J35" i="4" s="1"/>
  <c r="J34" i="4" s="1"/>
  <c r="J33" i="4" s="1"/>
  <c r="J32" i="4" s="1"/>
  <c r="B144" i="2"/>
  <c r="M143" i="2"/>
  <c r="L143" i="2"/>
  <c r="K143" i="2"/>
  <c r="B143" i="2"/>
  <c r="M142" i="2"/>
  <c r="L142" i="2"/>
  <c r="K142" i="2"/>
  <c r="B142" i="2"/>
  <c r="M141" i="2"/>
  <c r="L141" i="2"/>
  <c r="K141" i="2"/>
  <c r="B141" i="2"/>
  <c r="B140" i="2"/>
  <c r="M139" i="2"/>
  <c r="L139" i="2"/>
  <c r="K139" i="2"/>
  <c r="B139" i="2"/>
  <c r="M138" i="2"/>
  <c r="L31" i="4" s="1"/>
  <c r="L30" i="4" s="1"/>
  <c r="L29" i="4" s="1"/>
  <c r="L28" i="4" s="1"/>
  <c r="L27" i="4" s="1"/>
  <c r="L26" i="4" s="1"/>
  <c r="L25" i="4" s="1"/>
  <c r="L138" i="2"/>
  <c r="K31" i="4" s="1"/>
  <c r="K30" i="4" s="1"/>
  <c r="K29" i="4" s="1"/>
  <c r="K28" i="4" s="1"/>
  <c r="K27" i="4" s="1"/>
  <c r="K26" i="4" s="1"/>
  <c r="K25" i="4" s="1"/>
  <c r="K138" i="2"/>
  <c r="J31" i="4" s="1"/>
  <c r="J30" i="4" s="1"/>
  <c r="J29" i="4" s="1"/>
  <c r="J28" i="4" s="1"/>
  <c r="J27" i="4" s="1"/>
  <c r="J26" i="4" s="1"/>
  <c r="J25" i="4" s="1"/>
  <c r="B138" i="2"/>
  <c r="M137" i="2"/>
  <c r="L137" i="2"/>
  <c r="K137" i="2"/>
  <c r="B137" i="2"/>
  <c r="M136" i="2"/>
  <c r="L136" i="2"/>
  <c r="K136" i="2"/>
  <c r="B136" i="2"/>
  <c r="M135" i="2"/>
  <c r="L135" i="2"/>
  <c r="K135" i="2"/>
  <c r="B135" i="2"/>
  <c r="B134" i="2"/>
  <c r="M133" i="2"/>
  <c r="M130" i="2" s="1"/>
  <c r="L133" i="2"/>
  <c r="K133" i="2"/>
  <c r="B133" i="2"/>
  <c r="B132" i="2"/>
  <c r="M131" i="2"/>
  <c r="L131" i="2"/>
  <c r="K131" i="2"/>
  <c r="K130" i="2" s="1"/>
  <c r="B131" i="2"/>
  <c r="B130" i="2"/>
  <c r="B129" i="2"/>
  <c r="B128" i="2"/>
  <c r="B127" i="2"/>
  <c r="B126" i="2"/>
  <c r="B125" i="2"/>
  <c r="B124" i="2"/>
  <c r="B123" i="2"/>
  <c r="M122" i="2"/>
  <c r="L122" i="2"/>
  <c r="K122" i="2"/>
  <c r="B122" i="2"/>
  <c r="M121" i="2"/>
  <c r="L141" i="4" s="1"/>
  <c r="L140" i="4" s="1"/>
  <c r="L139" i="4" s="1"/>
  <c r="L138" i="4" s="1"/>
  <c r="L137" i="4" s="1"/>
  <c r="L136" i="4" s="1"/>
  <c r="L121" i="2"/>
  <c r="K141" i="4" s="1"/>
  <c r="K140" i="4" s="1"/>
  <c r="K139" i="4" s="1"/>
  <c r="K138" i="4" s="1"/>
  <c r="K137" i="4" s="1"/>
  <c r="K136" i="4" s="1"/>
  <c r="K121" i="2"/>
  <c r="J141" i="4" s="1"/>
  <c r="J140" i="4" s="1"/>
  <c r="J139" i="4" s="1"/>
  <c r="J138" i="4" s="1"/>
  <c r="J137" i="4" s="1"/>
  <c r="J136" i="4" s="1"/>
  <c r="B121" i="2"/>
  <c r="M120" i="2"/>
  <c r="L120" i="2"/>
  <c r="K120" i="2"/>
  <c r="B120" i="2"/>
  <c r="M119" i="2"/>
  <c r="L119" i="2"/>
  <c r="K119" i="2"/>
  <c r="B119" i="2"/>
  <c r="M118" i="2"/>
  <c r="L118" i="2"/>
  <c r="K118" i="2"/>
  <c r="B118" i="2"/>
  <c r="M117" i="2"/>
  <c r="L117" i="2"/>
  <c r="K117" i="2"/>
  <c r="B117" i="2"/>
  <c r="M116" i="2"/>
  <c r="L116" i="2"/>
  <c r="K116" i="2"/>
  <c r="B116" i="2"/>
  <c r="M115" i="2"/>
  <c r="L115" i="2"/>
  <c r="K115" i="2"/>
  <c r="B115" i="2"/>
  <c r="B114" i="2"/>
  <c r="B113" i="2"/>
  <c r="B112" i="2"/>
  <c r="M111" i="2"/>
  <c r="L111" i="2"/>
  <c r="K111" i="2"/>
  <c r="B111" i="2"/>
  <c r="M110" i="2"/>
  <c r="L158" i="4" s="1"/>
  <c r="L157" i="4" s="1"/>
  <c r="L156" i="4" s="1"/>
  <c r="L155" i="4" s="1"/>
  <c r="L154" i="4" s="1"/>
  <c r="L110" i="2"/>
  <c r="K158" i="4" s="1"/>
  <c r="K157" i="4" s="1"/>
  <c r="K156" i="4" s="1"/>
  <c r="K155" i="4" s="1"/>
  <c r="K154" i="4" s="1"/>
  <c r="K110" i="2"/>
  <c r="J158" i="4" s="1"/>
  <c r="J157" i="4" s="1"/>
  <c r="J156" i="4" s="1"/>
  <c r="J155" i="4" s="1"/>
  <c r="J154" i="4" s="1"/>
  <c r="B110" i="2"/>
  <c r="M109" i="2"/>
  <c r="L109" i="2"/>
  <c r="K109" i="2"/>
  <c r="B109" i="2"/>
  <c r="B108" i="2"/>
  <c r="M107" i="2"/>
  <c r="M104" i="2" s="1"/>
  <c r="L107" i="2"/>
  <c r="L104" i="2" s="1"/>
  <c r="K107" i="2"/>
  <c r="B107" i="2"/>
  <c r="B106" i="2"/>
  <c r="M105" i="2"/>
  <c r="L105" i="2"/>
  <c r="K105" i="2"/>
  <c r="K104" i="2" s="1"/>
  <c r="B105" i="2"/>
  <c r="B104" i="2"/>
  <c r="B103" i="2"/>
  <c r="B102" i="2"/>
  <c r="B101" i="2"/>
  <c r="B100" i="2"/>
  <c r="B99" i="2"/>
  <c r="B98" i="2"/>
  <c r="B97" i="2"/>
  <c r="M96" i="2"/>
  <c r="L96" i="2"/>
  <c r="K96" i="2"/>
  <c r="B96" i="2"/>
  <c r="M95" i="2"/>
  <c r="L16" i="4" s="1"/>
  <c r="L15" i="4" s="1"/>
  <c r="L14" i="4" s="1"/>
  <c r="L13" i="4" s="1"/>
  <c r="L12" i="4" s="1"/>
  <c r="L11" i="4" s="1"/>
  <c r="L10" i="4" s="1"/>
  <c r="L9" i="4" s="1"/>
  <c r="L95" i="2"/>
  <c r="K16" i="4" s="1"/>
  <c r="K15" i="4" s="1"/>
  <c r="K14" i="4" s="1"/>
  <c r="K13" i="4" s="1"/>
  <c r="K12" i="4" s="1"/>
  <c r="K11" i="4" s="1"/>
  <c r="K10" i="4" s="1"/>
  <c r="K9" i="4" s="1"/>
  <c r="K95" i="2"/>
  <c r="J16" i="4" s="1"/>
  <c r="J15" i="4" s="1"/>
  <c r="J14" i="4" s="1"/>
  <c r="J13" i="4" s="1"/>
  <c r="J12" i="4" s="1"/>
  <c r="J11" i="4" s="1"/>
  <c r="J10" i="4" s="1"/>
  <c r="J9" i="4" s="1"/>
  <c r="B95" i="2"/>
  <c r="M94" i="2"/>
  <c r="L94" i="2"/>
  <c r="K94" i="2"/>
  <c r="B94" i="2"/>
  <c r="M93" i="2"/>
  <c r="L93" i="2"/>
  <c r="K93" i="2"/>
  <c r="B93" i="2"/>
  <c r="M92" i="2"/>
  <c r="L92" i="2"/>
  <c r="K92" i="2"/>
  <c r="B92" i="2"/>
  <c r="M91" i="2"/>
  <c r="L91" i="2"/>
  <c r="K91" i="2"/>
  <c r="B91" i="2"/>
  <c r="M90" i="2"/>
  <c r="L90" i="2"/>
  <c r="K90" i="2"/>
  <c r="B90" i="2"/>
  <c r="B89" i="2"/>
  <c r="M88" i="2"/>
  <c r="L88" i="2"/>
  <c r="K88" i="2"/>
  <c r="B88" i="2"/>
  <c r="M87" i="2"/>
  <c r="L129" i="4" s="1"/>
  <c r="L128" i="4" s="1"/>
  <c r="L127" i="4" s="1"/>
  <c r="L126" i="4" s="1"/>
  <c r="L125" i="4" s="1"/>
  <c r="L87" i="2"/>
  <c r="K129" i="4" s="1"/>
  <c r="K128" i="4" s="1"/>
  <c r="K127" i="4" s="1"/>
  <c r="K126" i="4" s="1"/>
  <c r="K125" i="4" s="1"/>
  <c r="K87" i="2"/>
  <c r="J129" i="4" s="1"/>
  <c r="J128" i="4" s="1"/>
  <c r="J127" i="4" s="1"/>
  <c r="J126" i="4" s="1"/>
  <c r="J125" i="4" s="1"/>
  <c r="B87" i="2"/>
  <c r="M86" i="2"/>
  <c r="L86" i="2"/>
  <c r="K86" i="2"/>
  <c r="B86" i="2"/>
  <c r="M85" i="2"/>
  <c r="L85" i="2"/>
  <c r="K85" i="2"/>
  <c r="B85" i="2"/>
  <c r="M84" i="2"/>
  <c r="L84" i="2"/>
  <c r="K84" i="2"/>
  <c r="B84" i="2"/>
  <c r="M83" i="2"/>
  <c r="L83" i="2"/>
  <c r="K83" i="2"/>
  <c r="B83" i="2"/>
  <c r="B82" i="2"/>
  <c r="M81" i="2"/>
  <c r="L81" i="2"/>
  <c r="K81" i="2"/>
  <c r="B81" i="2"/>
  <c r="M80" i="2"/>
  <c r="L116" i="4" s="1"/>
  <c r="L115" i="4" s="1"/>
  <c r="L114" i="4" s="1"/>
  <c r="L113" i="4" s="1"/>
  <c r="L112" i="4" s="1"/>
  <c r="L111" i="4" s="1"/>
  <c r="L80" i="2"/>
  <c r="K116" i="4" s="1"/>
  <c r="K115" i="4" s="1"/>
  <c r="K114" i="4" s="1"/>
  <c r="K113" i="4" s="1"/>
  <c r="K112" i="4" s="1"/>
  <c r="K111" i="4" s="1"/>
  <c r="K80" i="2"/>
  <c r="J116" i="4" s="1"/>
  <c r="J115" i="4" s="1"/>
  <c r="J114" i="4" s="1"/>
  <c r="J113" i="4" s="1"/>
  <c r="J112" i="4" s="1"/>
  <c r="J111" i="4" s="1"/>
  <c r="B80" i="2"/>
  <c r="M79" i="2"/>
  <c r="L79" i="2"/>
  <c r="K79" i="2"/>
  <c r="B79" i="2"/>
  <c r="M78" i="2"/>
  <c r="L78" i="2"/>
  <c r="K78" i="2"/>
  <c r="B78" i="2"/>
  <c r="B77" i="2"/>
  <c r="M76" i="2"/>
  <c r="L76" i="2"/>
  <c r="K76" i="2"/>
  <c r="B76" i="2"/>
  <c r="M75" i="2"/>
  <c r="L110" i="4" s="1"/>
  <c r="L109" i="4" s="1"/>
  <c r="L108" i="4" s="1"/>
  <c r="L107" i="4" s="1"/>
  <c r="L106" i="4" s="1"/>
  <c r="L75" i="2"/>
  <c r="K110" i="4" s="1"/>
  <c r="K109" i="4" s="1"/>
  <c r="K108" i="4" s="1"/>
  <c r="K107" i="4" s="1"/>
  <c r="K106" i="4" s="1"/>
  <c r="K75" i="2"/>
  <c r="J110" i="4" s="1"/>
  <c r="J109" i="4" s="1"/>
  <c r="J108" i="4" s="1"/>
  <c r="J107" i="4" s="1"/>
  <c r="J106" i="4" s="1"/>
  <c r="B75" i="2"/>
  <c r="M74" i="2"/>
  <c r="L74" i="2"/>
  <c r="K74" i="2"/>
  <c r="B74" i="2"/>
  <c r="B73" i="2"/>
  <c r="M72" i="2"/>
  <c r="L72" i="2"/>
  <c r="L69" i="2" s="1"/>
  <c r="K72" i="2"/>
  <c r="B72" i="2"/>
  <c r="B71" i="2"/>
  <c r="M70" i="2"/>
  <c r="L70" i="2"/>
  <c r="K70" i="2"/>
  <c r="B70" i="2"/>
  <c r="M69" i="2"/>
  <c r="L105" i="4" s="1"/>
  <c r="L104" i="4" s="1"/>
  <c r="L103" i="4" s="1"/>
  <c r="L102" i="4" s="1"/>
  <c r="L101" i="4" s="1"/>
  <c r="L100" i="4" s="1"/>
  <c r="K69" i="2"/>
  <c r="J105" i="4" s="1"/>
  <c r="J104" i="4" s="1"/>
  <c r="J103" i="4" s="1"/>
  <c r="J102" i="4" s="1"/>
  <c r="J101" i="4" s="1"/>
  <c r="B69" i="2"/>
  <c r="K68" i="2"/>
  <c r="K67" i="2" s="1"/>
  <c r="B68" i="2"/>
  <c r="B67" i="2"/>
  <c r="B66" i="2"/>
  <c r="M65" i="2"/>
  <c r="L65" i="2"/>
  <c r="K65" i="2"/>
  <c r="B65" i="2"/>
  <c r="B64" i="2"/>
  <c r="M63" i="2"/>
  <c r="L63" i="2"/>
  <c r="K63" i="2"/>
  <c r="B63" i="2"/>
  <c r="B62" i="2"/>
  <c r="M61" i="2"/>
  <c r="L61" i="2"/>
  <c r="K61" i="2"/>
  <c r="B61" i="2"/>
  <c r="L60" i="2"/>
  <c r="K99" i="4" s="1"/>
  <c r="K98" i="4" s="1"/>
  <c r="K97" i="4" s="1"/>
  <c r="K96" i="4" s="1"/>
  <c r="B60" i="2"/>
  <c r="B59" i="2"/>
  <c r="M58" i="2"/>
  <c r="L58" i="2"/>
  <c r="K58" i="2"/>
  <c r="B58" i="2"/>
  <c r="M57" i="2"/>
  <c r="L95" i="4" s="1"/>
  <c r="L94" i="4" s="1"/>
  <c r="L93" i="4" s="1"/>
  <c r="L92" i="4" s="1"/>
  <c r="L57" i="2"/>
  <c r="K95" i="4" s="1"/>
  <c r="K94" i="4" s="1"/>
  <c r="K93" i="4" s="1"/>
  <c r="K92" i="4" s="1"/>
  <c r="K57" i="2"/>
  <c r="J95" i="4" s="1"/>
  <c r="J94" i="4" s="1"/>
  <c r="J93" i="4" s="1"/>
  <c r="J92" i="4" s="1"/>
  <c r="B57" i="2"/>
  <c r="B56" i="2"/>
  <c r="B55" i="2"/>
  <c r="M54" i="2"/>
  <c r="L54" i="2"/>
  <c r="B54" i="2"/>
  <c r="B53" i="2"/>
  <c r="B52" i="2"/>
  <c r="B51" i="2"/>
  <c r="B50" i="2"/>
  <c r="B49" i="2"/>
  <c r="B48" i="2"/>
  <c r="B47" i="2"/>
  <c r="B46" i="2"/>
  <c r="M45" i="2"/>
  <c r="L45" i="2"/>
  <c r="K45" i="2"/>
  <c r="B45" i="2"/>
  <c r="M44" i="2"/>
  <c r="L90" i="4" s="1"/>
  <c r="L89" i="4" s="1"/>
  <c r="L88" i="4" s="1"/>
  <c r="L87" i="4" s="1"/>
  <c r="L86" i="4" s="1"/>
  <c r="K44" i="2"/>
  <c r="J90" i="4" s="1"/>
  <c r="J89" i="4" s="1"/>
  <c r="J88" i="4" s="1"/>
  <c r="J87" i="4" s="1"/>
  <c r="J86" i="4" s="1"/>
  <c r="B44" i="2"/>
  <c r="K43" i="2"/>
  <c r="B43" i="2"/>
  <c r="B42" i="2"/>
  <c r="M41" i="2"/>
  <c r="L41" i="2"/>
  <c r="K41" i="2"/>
  <c r="B41" i="2"/>
  <c r="M40" i="2"/>
  <c r="L85" i="4" s="1"/>
  <c r="L84" i="4" s="1"/>
  <c r="L83" i="4" s="1"/>
  <c r="L82" i="4" s="1"/>
  <c r="L81" i="4" s="1"/>
  <c r="L40" i="2"/>
  <c r="K85" i="4" s="1"/>
  <c r="K84" i="4" s="1"/>
  <c r="K83" i="4" s="1"/>
  <c r="K82" i="4" s="1"/>
  <c r="K81" i="4" s="1"/>
  <c r="K40" i="2"/>
  <c r="J85" i="4" s="1"/>
  <c r="J84" i="4" s="1"/>
  <c r="J83" i="4" s="1"/>
  <c r="J82" i="4" s="1"/>
  <c r="J81" i="4" s="1"/>
  <c r="B40" i="2"/>
  <c r="M39" i="2"/>
  <c r="L39" i="2"/>
  <c r="K39" i="2"/>
  <c r="B39" i="2"/>
  <c r="B38" i="2"/>
  <c r="B37" i="2"/>
  <c r="M36" i="2"/>
  <c r="M33" i="2" s="1"/>
  <c r="L36" i="2"/>
  <c r="K36" i="2"/>
  <c r="B36" i="2"/>
  <c r="B35" i="2"/>
  <c r="M34" i="2"/>
  <c r="L34" i="2"/>
  <c r="L33" i="2" s="1"/>
  <c r="K34" i="2"/>
  <c r="B34" i="2"/>
  <c r="B33" i="2"/>
  <c r="B32" i="2"/>
  <c r="B31" i="2"/>
  <c r="B30" i="2"/>
  <c r="B29" i="2"/>
  <c r="A29" i="2"/>
  <c r="A20" i="3" s="1"/>
  <c r="B28" i="2"/>
  <c r="B27" i="2"/>
  <c r="M26" i="2"/>
  <c r="M23" i="2" s="1"/>
  <c r="L26" i="2"/>
  <c r="K26" i="2"/>
  <c r="B26" i="2"/>
  <c r="B25" i="2"/>
  <c r="M24" i="2"/>
  <c r="L24" i="2"/>
  <c r="K24" i="2"/>
  <c r="K23" i="2" s="1"/>
  <c r="B24" i="2"/>
  <c r="B23" i="2"/>
  <c r="B22" i="2"/>
  <c r="B21" i="2"/>
  <c r="B20" i="2"/>
  <c r="M19" i="2"/>
  <c r="M16" i="2" s="1"/>
  <c r="L19" i="2"/>
  <c r="L16" i="2" s="1"/>
  <c r="K19" i="2"/>
  <c r="B19" i="2"/>
  <c r="B18" i="2"/>
  <c r="M17" i="2"/>
  <c r="L17" i="2"/>
  <c r="K17" i="2"/>
  <c r="K16" i="2" s="1"/>
  <c r="B17" i="2"/>
  <c r="B16" i="2"/>
  <c r="B15" i="2"/>
  <c r="B14" i="2"/>
  <c r="B13" i="2"/>
  <c r="B12" i="2"/>
  <c r="B11" i="2"/>
  <c r="B10" i="2"/>
  <c r="E28" i="1"/>
  <c r="E27" i="1" s="1"/>
  <c r="D28" i="1"/>
  <c r="C28" i="1"/>
  <c r="C27" i="1" s="1"/>
  <c r="D27" i="1"/>
  <c r="E25" i="1"/>
  <c r="D25" i="1"/>
  <c r="C25" i="1"/>
  <c r="E23" i="1"/>
  <c r="E22" i="1" s="1"/>
  <c r="D23" i="1"/>
  <c r="D22" i="1" s="1"/>
  <c r="C23" i="1"/>
  <c r="C22" i="1"/>
  <c r="E20" i="1"/>
  <c r="E19" i="1" s="1"/>
  <c r="D20" i="1"/>
  <c r="D19" i="1" s="1"/>
  <c r="C20" i="1"/>
  <c r="C19" i="1"/>
  <c r="E17" i="1"/>
  <c r="D17" i="1"/>
  <c r="C17" i="1"/>
  <c r="H16" i="1"/>
  <c r="H17" i="1" s="1"/>
  <c r="E16" i="1"/>
  <c r="E15" i="1" s="1"/>
  <c r="E14" i="1" s="1"/>
  <c r="D16" i="1"/>
  <c r="G16" i="1" s="1"/>
  <c r="G17" i="1" s="1"/>
  <c r="C16" i="1"/>
  <c r="C15" i="1" s="1"/>
  <c r="C14" i="1" s="1"/>
  <c r="D15" i="1"/>
  <c r="D14" i="1" s="1"/>
  <c r="C2" i="1"/>
  <c r="J24" i="4" l="1"/>
  <c r="J23" i="4" s="1"/>
  <c r="J22" i="4" s="1"/>
  <c r="J21" i="4" s="1"/>
  <c r="J20" i="4" s="1"/>
  <c r="J19" i="4" s="1"/>
  <c r="J18" i="4" s="1"/>
  <c r="J17" i="4" s="1"/>
  <c r="K129" i="2"/>
  <c r="K128" i="2" s="1"/>
  <c r="K127" i="2" s="1"/>
  <c r="K126" i="2" s="1"/>
  <c r="K125" i="2" s="1"/>
  <c r="K124" i="2" s="1"/>
  <c r="L60" i="4"/>
  <c r="L59" i="4" s="1"/>
  <c r="L58" i="4" s="1"/>
  <c r="L57" i="4" s="1"/>
  <c r="L56" i="4" s="1"/>
  <c r="L55" i="4" s="1"/>
  <c r="M15" i="2"/>
  <c r="M14" i="2" s="1"/>
  <c r="M13" i="2" s="1"/>
  <c r="M12" i="2" s="1"/>
  <c r="M11" i="2" s="1"/>
  <c r="K79" i="4"/>
  <c r="K78" i="4" s="1"/>
  <c r="K77" i="4" s="1"/>
  <c r="K76" i="4" s="1"/>
  <c r="K75" i="4" s="1"/>
  <c r="K74" i="4" s="1"/>
  <c r="L32" i="2"/>
  <c r="L31" i="2" s="1"/>
  <c r="J60" i="4"/>
  <c r="J59" i="4" s="1"/>
  <c r="J58" i="4" s="1"/>
  <c r="J57" i="4" s="1"/>
  <c r="J56" i="4" s="1"/>
  <c r="J55" i="4" s="1"/>
  <c r="J54" i="4" s="1"/>
  <c r="K15" i="2"/>
  <c r="K14" i="2" s="1"/>
  <c r="K13" i="2" s="1"/>
  <c r="K12" i="2" s="1"/>
  <c r="K11" i="2" s="1"/>
  <c r="L72" i="4"/>
  <c r="L71" i="4" s="1"/>
  <c r="L70" i="4" s="1"/>
  <c r="L69" i="4" s="1"/>
  <c r="L68" i="4" s="1"/>
  <c r="L67" i="4" s="1"/>
  <c r="M22" i="2"/>
  <c r="M21" i="2" s="1"/>
  <c r="L153" i="4"/>
  <c r="L152" i="4" s="1"/>
  <c r="L151" i="4" s="1"/>
  <c r="L150" i="4" s="1"/>
  <c r="L149" i="4" s="1"/>
  <c r="L148" i="4" s="1"/>
  <c r="M103" i="2"/>
  <c r="M102" i="2" s="1"/>
  <c r="M101" i="2" s="1"/>
  <c r="M100" i="2" s="1"/>
  <c r="M99" i="2" s="1"/>
  <c r="M98" i="2" s="1"/>
  <c r="J72" i="4"/>
  <c r="J71" i="4" s="1"/>
  <c r="J70" i="4" s="1"/>
  <c r="J69" i="4" s="1"/>
  <c r="J68" i="4" s="1"/>
  <c r="J67" i="4" s="1"/>
  <c r="K22" i="2"/>
  <c r="K21" i="2" s="1"/>
  <c r="J153" i="4"/>
  <c r="J152" i="4" s="1"/>
  <c r="J151" i="4" s="1"/>
  <c r="J150" i="4" s="1"/>
  <c r="J149" i="4" s="1"/>
  <c r="J148" i="4" s="1"/>
  <c r="K103" i="2"/>
  <c r="K102" i="2" s="1"/>
  <c r="K101" i="2" s="1"/>
  <c r="K100" i="2" s="1"/>
  <c r="K99" i="2" s="1"/>
  <c r="K98" i="2" s="1"/>
  <c r="L24" i="4"/>
  <c r="L23" i="4" s="1"/>
  <c r="L22" i="4" s="1"/>
  <c r="L21" i="4" s="1"/>
  <c r="L20" i="4" s="1"/>
  <c r="L19" i="4" s="1"/>
  <c r="L18" i="4" s="1"/>
  <c r="L17" i="4" s="1"/>
  <c r="M129" i="2"/>
  <c r="M128" i="2" s="1"/>
  <c r="M127" i="2" s="1"/>
  <c r="M126" i="2" s="1"/>
  <c r="M125" i="2" s="1"/>
  <c r="M124" i="2" s="1"/>
  <c r="E15" i="5"/>
  <c r="G19" i="6"/>
  <c r="L23" i="2"/>
  <c r="L22" i="2" s="1"/>
  <c r="L21" i="2" s="1"/>
  <c r="L44" i="2"/>
  <c r="L130" i="2"/>
  <c r="J73" i="3" s="1"/>
  <c r="J72" i="3" s="1"/>
  <c r="J71" i="3" s="1"/>
  <c r="J70" i="3" s="1"/>
  <c r="D13" i="1"/>
  <c r="D12" i="1" s="1"/>
  <c r="J12" i="1" s="1"/>
  <c r="K91" i="4"/>
  <c r="K33" i="2"/>
  <c r="M43" i="2"/>
  <c r="M60" i="2"/>
  <c r="K32" i="3" s="1"/>
  <c r="K30" i="3" s="1"/>
  <c r="M68" i="2"/>
  <c r="M67" i="2" s="1"/>
  <c r="K60" i="2"/>
  <c r="J100" i="4"/>
  <c r="K72" i="4"/>
  <c r="K71" i="4" s="1"/>
  <c r="K70" i="4" s="1"/>
  <c r="K69" i="4" s="1"/>
  <c r="K68" i="4" s="1"/>
  <c r="K67" i="4" s="1"/>
  <c r="J18" i="3"/>
  <c r="J17" i="3" s="1"/>
  <c r="J16" i="3" s="1"/>
  <c r="K90" i="4"/>
  <c r="K89" i="4" s="1"/>
  <c r="K88" i="4" s="1"/>
  <c r="K87" i="4" s="1"/>
  <c r="K86" i="4" s="1"/>
  <c r="J29" i="3"/>
  <c r="J28" i="3" s="1"/>
  <c r="L43" i="2"/>
  <c r="K105" i="4"/>
  <c r="K104" i="4" s="1"/>
  <c r="K103" i="4" s="1"/>
  <c r="K102" i="4" s="1"/>
  <c r="K101" i="4" s="1"/>
  <c r="K100" i="4" s="1"/>
  <c r="J35" i="3"/>
  <c r="J34" i="3" s="1"/>
  <c r="L68" i="2"/>
  <c r="L67" i="2" s="1"/>
  <c r="K24" i="4"/>
  <c r="K23" i="4" s="1"/>
  <c r="K22" i="4" s="1"/>
  <c r="K21" i="4" s="1"/>
  <c r="K20" i="4" s="1"/>
  <c r="K19" i="4" s="1"/>
  <c r="K18" i="4" s="1"/>
  <c r="K17" i="4" s="1"/>
  <c r="L129" i="2"/>
  <c r="L128" i="2" s="1"/>
  <c r="L127" i="2" s="1"/>
  <c r="L126" i="2" s="1"/>
  <c r="L125" i="2" s="1"/>
  <c r="L124" i="2" s="1"/>
  <c r="K60" i="4"/>
  <c r="K59" i="4" s="1"/>
  <c r="K58" i="4" s="1"/>
  <c r="K57" i="4" s="1"/>
  <c r="K56" i="4" s="1"/>
  <c r="K55" i="4" s="1"/>
  <c r="K54" i="4" s="1"/>
  <c r="J15" i="3"/>
  <c r="J14" i="3" s="1"/>
  <c r="J13" i="3" s="1"/>
  <c r="J12" i="3" s="1"/>
  <c r="J11" i="3" s="1"/>
  <c r="J10" i="3" s="1"/>
  <c r="L15" i="2"/>
  <c r="L14" i="2" s="1"/>
  <c r="J79" i="4"/>
  <c r="J78" i="4" s="1"/>
  <c r="J77" i="4" s="1"/>
  <c r="J76" i="4" s="1"/>
  <c r="J75" i="4" s="1"/>
  <c r="J74" i="4" s="1"/>
  <c r="I24" i="3"/>
  <c r="I23" i="3" s="1"/>
  <c r="I22" i="3" s="1"/>
  <c r="K32" i="2"/>
  <c r="K31" i="2" s="1"/>
  <c r="L79" i="4"/>
  <c r="L78" i="4" s="1"/>
  <c r="L77" i="4" s="1"/>
  <c r="L76" i="4" s="1"/>
  <c r="L75" i="4" s="1"/>
  <c r="L74" i="4" s="1"/>
  <c r="K24" i="3"/>
  <c r="K23" i="3" s="1"/>
  <c r="K22" i="3" s="1"/>
  <c r="M32" i="2"/>
  <c r="M31" i="2" s="1"/>
  <c r="J99" i="4"/>
  <c r="J98" i="4" s="1"/>
  <c r="J97" i="4" s="1"/>
  <c r="J96" i="4" s="1"/>
  <c r="J91" i="4" s="1"/>
  <c r="I32" i="3"/>
  <c r="K56" i="2"/>
  <c r="K38" i="2" s="1"/>
  <c r="L99" i="4"/>
  <c r="L98" i="4" s="1"/>
  <c r="L97" i="4" s="1"/>
  <c r="L96" i="4" s="1"/>
  <c r="L91" i="4" s="1"/>
  <c r="L80" i="4" s="1"/>
  <c r="K153" i="4"/>
  <c r="K152" i="4" s="1"/>
  <c r="K151" i="4" s="1"/>
  <c r="K150" i="4" s="1"/>
  <c r="K149" i="4" s="1"/>
  <c r="K148" i="4" s="1"/>
  <c r="J57" i="3"/>
  <c r="J56" i="3" s="1"/>
  <c r="L103" i="2"/>
  <c r="L102" i="2" s="1"/>
  <c r="L101" i="2" s="1"/>
  <c r="L100" i="2" s="1"/>
  <c r="L99" i="2" s="1"/>
  <c r="L98" i="2" s="1"/>
  <c r="C13" i="1"/>
  <c r="C12" i="1" s="1"/>
  <c r="I12" i="1" s="1"/>
  <c r="E13" i="1"/>
  <c r="E12" i="1" s="1"/>
  <c r="K12" i="1" s="1"/>
  <c r="F2" i="6"/>
  <c r="C2" i="5"/>
  <c r="A60" i="4"/>
  <c r="A31" i="4"/>
  <c r="A38" i="4" s="1"/>
  <c r="A45" i="4" s="1"/>
  <c r="A52" i="4" s="1"/>
  <c r="E31" i="5"/>
  <c r="E30" i="5" s="1"/>
  <c r="E29" i="5" s="1"/>
  <c r="E28" i="5" s="1"/>
  <c r="E27" i="5"/>
  <c r="E26" i="5" s="1"/>
  <c r="D31" i="5"/>
  <c r="D30" i="5" s="1"/>
  <c r="D29" i="5" s="1"/>
  <c r="D28" i="5" s="1"/>
  <c r="D27" i="5"/>
  <c r="D26" i="5" s="1"/>
  <c r="J80" i="4"/>
  <c r="L56" i="2"/>
  <c r="L162" i="2"/>
  <c r="L161" i="2" s="1"/>
  <c r="L160" i="2" s="1"/>
  <c r="L159" i="2" s="1"/>
  <c r="K118" i="4"/>
  <c r="K117" i="4" s="1"/>
  <c r="I15" i="3"/>
  <c r="I14" i="3" s="1"/>
  <c r="I13" i="3" s="1"/>
  <c r="K15" i="3"/>
  <c r="K14" i="3" s="1"/>
  <c r="K13" i="3" s="1"/>
  <c r="J24" i="3"/>
  <c r="J23" i="3" s="1"/>
  <c r="J22" i="3" s="1"/>
  <c r="I27" i="3"/>
  <c r="I26" i="3" s="1"/>
  <c r="K27" i="3"/>
  <c r="K26" i="3" s="1"/>
  <c r="I29" i="3"/>
  <c r="I28" i="3" s="1"/>
  <c r="K29" i="3"/>
  <c r="K28" i="3" s="1"/>
  <c r="I31" i="3"/>
  <c r="K31" i="3"/>
  <c r="J32" i="3"/>
  <c r="I35" i="3"/>
  <c r="I34" i="3" s="1"/>
  <c r="K35" i="3"/>
  <c r="K34" i="3" s="1"/>
  <c r="I37" i="3"/>
  <c r="I36" i="3" s="1"/>
  <c r="K37" i="3"/>
  <c r="K36" i="3" s="1"/>
  <c r="J40" i="3"/>
  <c r="J39" i="3" s="1"/>
  <c r="J38" i="3" s="1"/>
  <c r="J45" i="3"/>
  <c r="J44" i="3" s="1"/>
  <c r="J43" i="3" s="1"/>
  <c r="J42" i="3" s="1"/>
  <c r="J41" i="3" s="1"/>
  <c r="J50" i="3"/>
  <c r="J49" i="3" s="1"/>
  <c r="J48" i="3" s="1"/>
  <c r="J47" i="3" s="1"/>
  <c r="J46" i="3" s="1"/>
  <c r="I57" i="3"/>
  <c r="I56" i="3" s="1"/>
  <c r="K57" i="3"/>
  <c r="K56" i="3" s="1"/>
  <c r="I59" i="3"/>
  <c r="I58" i="3" s="1"/>
  <c r="K59" i="3"/>
  <c r="K58" i="3" s="1"/>
  <c r="J66" i="3"/>
  <c r="J65" i="3" s="1"/>
  <c r="J64" i="3" s="1"/>
  <c r="J63" i="3" s="1"/>
  <c r="J62" i="3" s="1"/>
  <c r="J61" i="3" s="1"/>
  <c r="J60" i="3" s="1"/>
  <c r="I73" i="3"/>
  <c r="I72" i="3" s="1"/>
  <c r="I71" i="3" s="1"/>
  <c r="I70" i="3" s="1"/>
  <c r="K73" i="3"/>
  <c r="K72" i="3" s="1"/>
  <c r="K71" i="3" s="1"/>
  <c r="K70" i="3" s="1"/>
  <c r="I77" i="3"/>
  <c r="I76" i="3" s="1"/>
  <c r="I75" i="3" s="1"/>
  <c r="I74" i="3" s="1"/>
  <c r="K77" i="3"/>
  <c r="K76" i="3" s="1"/>
  <c r="K75" i="3" s="1"/>
  <c r="K74" i="3" s="1"/>
  <c r="I81" i="3"/>
  <c r="I80" i="3" s="1"/>
  <c r="I79" i="3" s="1"/>
  <c r="I78" i="3" s="1"/>
  <c r="K81" i="3"/>
  <c r="K80" i="3" s="1"/>
  <c r="K79" i="3" s="1"/>
  <c r="K78" i="3" s="1"/>
  <c r="I85" i="3"/>
  <c r="I84" i="3" s="1"/>
  <c r="I83" i="3" s="1"/>
  <c r="I82" i="3" s="1"/>
  <c r="K85" i="3"/>
  <c r="K84" i="3" s="1"/>
  <c r="K83" i="3" s="1"/>
  <c r="K82" i="3" s="1"/>
  <c r="I89" i="3"/>
  <c r="I88" i="3" s="1"/>
  <c r="I87" i="3" s="1"/>
  <c r="I86" i="3" s="1"/>
  <c r="K89" i="3"/>
  <c r="K88" i="3" s="1"/>
  <c r="K87" i="3" s="1"/>
  <c r="K86" i="3" s="1"/>
  <c r="J96" i="3"/>
  <c r="J95" i="3" s="1"/>
  <c r="J94" i="3" s="1"/>
  <c r="J93" i="3" s="1"/>
  <c r="J92" i="3" s="1"/>
  <c r="J91" i="3" s="1"/>
  <c r="J90" i="3" s="1"/>
  <c r="J106" i="3"/>
  <c r="J105" i="3" s="1"/>
  <c r="J104" i="3" s="1"/>
  <c r="J103" i="3" s="1"/>
  <c r="J102" i="3" s="1"/>
  <c r="J101" i="3" s="1"/>
  <c r="J100" i="3" s="1"/>
  <c r="J113" i="3"/>
  <c r="J112" i="3" s="1"/>
  <c r="J111" i="3" s="1"/>
  <c r="J110" i="3" s="1"/>
  <c r="J109" i="3" s="1"/>
  <c r="J108" i="3" s="1"/>
  <c r="J107" i="3" s="1"/>
  <c r="F14" i="6"/>
  <c r="F13" i="6" s="1"/>
  <c r="F19" i="6" s="1"/>
  <c r="C15" i="5"/>
  <c r="K80" i="4"/>
  <c r="K73" i="4" s="1"/>
  <c r="J118" i="4"/>
  <c r="J117" i="4" s="1"/>
  <c r="L118" i="4"/>
  <c r="L117" i="4" s="1"/>
  <c r="I18" i="3"/>
  <c r="I17" i="3" s="1"/>
  <c r="I16" i="3" s="1"/>
  <c r="K18" i="3"/>
  <c r="K17" i="3" s="1"/>
  <c r="K16" i="3" s="1"/>
  <c r="J27" i="3"/>
  <c r="J26" i="3" s="1"/>
  <c r="J31" i="3"/>
  <c r="J37" i="3"/>
  <c r="J36" i="3" s="1"/>
  <c r="I40" i="3"/>
  <c r="I39" i="3" s="1"/>
  <c r="I38" i="3" s="1"/>
  <c r="K40" i="3"/>
  <c r="K39" i="3" s="1"/>
  <c r="K38" i="3" s="1"/>
  <c r="I45" i="3"/>
  <c r="I44" i="3" s="1"/>
  <c r="I43" i="3" s="1"/>
  <c r="I42" i="3" s="1"/>
  <c r="I41" i="3" s="1"/>
  <c r="K45" i="3"/>
  <c r="K44" i="3" s="1"/>
  <c r="K43" i="3" s="1"/>
  <c r="K42" i="3" s="1"/>
  <c r="K41" i="3" s="1"/>
  <c r="I50" i="3"/>
  <c r="I49" i="3" s="1"/>
  <c r="I48" i="3" s="1"/>
  <c r="I47" i="3" s="1"/>
  <c r="I46" i="3" s="1"/>
  <c r="K50" i="3"/>
  <c r="K49" i="3" s="1"/>
  <c r="K48" i="3" s="1"/>
  <c r="K47" i="3" s="1"/>
  <c r="K46" i="3" s="1"/>
  <c r="J59" i="3"/>
  <c r="J58" i="3" s="1"/>
  <c r="I66" i="3"/>
  <c r="I65" i="3" s="1"/>
  <c r="I64" i="3" s="1"/>
  <c r="I63" i="3" s="1"/>
  <c r="I62" i="3" s="1"/>
  <c r="I61" i="3" s="1"/>
  <c r="I60" i="3" s="1"/>
  <c r="K66" i="3"/>
  <c r="K65" i="3" s="1"/>
  <c r="K64" i="3" s="1"/>
  <c r="K63" i="3" s="1"/>
  <c r="K62" i="3" s="1"/>
  <c r="K61" i="3" s="1"/>
  <c r="K60" i="3" s="1"/>
  <c r="J77" i="3"/>
  <c r="J76" i="3" s="1"/>
  <c r="J75" i="3" s="1"/>
  <c r="J74" i="3" s="1"/>
  <c r="J81" i="3"/>
  <c r="J80" i="3" s="1"/>
  <c r="J79" i="3" s="1"/>
  <c r="J78" i="3" s="1"/>
  <c r="J85" i="3"/>
  <c r="J84" i="3" s="1"/>
  <c r="J83" i="3" s="1"/>
  <c r="J82" i="3" s="1"/>
  <c r="J89" i="3"/>
  <c r="J88" i="3" s="1"/>
  <c r="J87" i="3" s="1"/>
  <c r="J86" i="3" s="1"/>
  <c r="I96" i="3"/>
  <c r="I95" i="3" s="1"/>
  <c r="I94" i="3" s="1"/>
  <c r="I93" i="3" s="1"/>
  <c r="I92" i="3" s="1"/>
  <c r="I91" i="3" s="1"/>
  <c r="I90" i="3" s="1"/>
  <c r="K96" i="3"/>
  <c r="K95" i="3" s="1"/>
  <c r="K94" i="3" s="1"/>
  <c r="K93" i="3" s="1"/>
  <c r="K92" i="3" s="1"/>
  <c r="K91" i="3" s="1"/>
  <c r="K90" i="3" s="1"/>
  <c r="I106" i="3"/>
  <c r="I105" i="3" s="1"/>
  <c r="I104" i="3" s="1"/>
  <c r="I103" i="3" s="1"/>
  <c r="I102" i="3" s="1"/>
  <c r="I101" i="3" s="1"/>
  <c r="I100" i="3" s="1"/>
  <c r="K106" i="3"/>
  <c r="K105" i="3" s="1"/>
  <c r="K104" i="3" s="1"/>
  <c r="K103" i="3" s="1"/>
  <c r="K102" i="3" s="1"/>
  <c r="K101" i="3" s="1"/>
  <c r="K100" i="3" s="1"/>
  <c r="I113" i="3"/>
  <c r="I112" i="3" s="1"/>
  <c r="I111" i="3" s="1"/>
  <c r="I110" i="3" s="1"/>
  <c r="I109" i="3" s="1"/>
  <c r="I108" i="3" s="1"/>
  <c r="I107" i="3" s="1"/>
  <c r="K113" i="3"/>
  <c r="K112" i="3" s="1"/>
  <c r="K111" i="3" s="1"/>
  <c r="K110" i="3" s="1"/>
  <c r="K109" i="3" s="1"/>
  <c r="K108" i="3" s="1"/>
  <c r="K107" i="3" s="1"/>
  <c r="I95" i="4"/>
  <c r="D15" i="5"/>
  <c r="J33" i="3" l="1"/>
  <c r="L54" i="4"/>
  <c r="M56" i="2"/>
  <c r="M38" i="2" s="1"/>
  <c r="L13" i="2"/>
  <c r="L12" i="2" s="1"/>
  <c r="L11" i="2" s="1"/>
  <c r="A72" i="4"/>
  <c r="A79" i="4" s="1"/>
  <c r="A85" i="4" s="1"/>
  <c r="A90" i="4" s="1"/>
  <c r="A66" i="4"/>
  <c r="I55" i="3"/>
  <c r="I54" i="3" s="1"/>
  <c r="I53" i="3" s="1"/>
  <c r="I52" i="3" s="1"/>
  <c r="I51" i="3" s="1"/>
  <c r="K33" i="3"/>
  <c r="J30" i="3"/>
  <c r="J25" i="3" s="1"/>
  <c r="J21" i="3" s="1"/>
  <c r="J20" i="3" s="1"/>
  <c r="J19" i="3" s="1"/>
  <c r="J9" i="3" s="1"/>
  <c r="K12" i="3"/>
  <c r="K11" i="3" s="1"/>
  <c r="K10" i="3" s="1"/>
  <c r="K30" i="2"/>
  <c r="K29" i="2" s="1"/>
  <c r="K28" i="2" s="1"/>
  <c r="K10" i="2" s="1"/>
  <c r="K9" i="2" s="1"/>
  <c r="K8" i="2" s="1"/>
  <c r="I13" i="1" s="1"/>
  <c r="I14" i="1" s="1"/>
  <c r="J73" i="4"/>
  <c r="J53" i="4" s="1"/>
  <c r="J8" i="4" s="1"/>
  <c r="L38" i="2"/>
  <c r="L30" i="2" s="1"/>
  <c r="L29" i="2" s="1"/>
  <c r="L28" i="2" s="1"/>
  <c r="I69" i="3"/>
  <c r="I68" i="3" s="1"/>
  <c r="I67" i="3" s="1"/>
  <c r="K55" i="3"/>
  <c r="K54" i="3" s="1"/>
  <c r="K53" i="3" s="1"/>
  <c r="K52" i="3" s="1"/>
  <c r="K51" i="3" s="1"/>
  <c r="I33" i="3"/>
  <c r="K25" i="3"/>
  <c r="K21" i="3" s="1"/>
  <c r="K20" i="3" s="1"/>
  <c r="K19" i="3" s="1"/>
  <c r="I12" i="3"/>
  <c r="I11" i="3" s="1"/>
  <c r="I10" i="3" s="1"/>
  <c r="K13" i="1"/>
  <c r="K14" i="1" s="1"/>
  <c r="J55" i="3"/>
  <c r="J54" i="3" s="1"/>
  <c r="J53" i="3" s="1"/>
  <c r="J52" i="3" s="1"/>
  <c r="J51" i="3" s="1"/>
  <c r="I30" i="3"/>
  <c r="I25" i="3" s="1"/>
  <c r="M30" i="2"/>
  <c r="M29" i="2" s="1"/>
  <c r="M28" i="2" s="1"/>
  <c r="M10" i="2" s="1"/>
  <c r="M9" i="2" s="1"/>
  <c r="M8" i="2" s="1"/>
  <c r="L73" i="4"/>
  <c r="L53" i="4" s="1"/>
  <c r="L8" i="4" s="1"/>
  <c r="L10" i="2"/>
  <c r="L9" i="2" s="1"/>
  <c r="L8" i="2" s="1"/>
  <c r="J13" i="1" s="1"/>
  <c r="J14" i="1" s="1"/>
  <c r="K53" i="4"/>
  <c r="K8" i="4" s="1"/>
  <c r="J69" i="3"/>
  <c r="J68" i="3" s="1"/>
  <c r="J67" i="3" s="1"/>
  <c r="K69" i="3"/>
  <c r="K68" i="3" s="1"/>
  <c r="K67" i="3" s="1"/>
  <c r="I21" i="3" l="1"/>
  <c r="I20" i="3" s="1"/>
  <c r="I19" i="3" s="1"/>
  <c r="J8" i="3"/>
  <c r="A99" i="4"/>
  <c r="A105" i="4" s="1"/>
  <c r="A110" i="4" s="1"/>
  <c r="A116" i="4" s="1"/>
  <c r="A95" i="4"/>
  <c r="K9" i="3"/>
  <c r="K8" i="3" s="1"/>
  <c r="I9" i="3"/>
  <c r="I8" i="3" s="1"/>
  <c r="A147" i="4" l="1"/>
  <c r="A124" i="4"/>
  <c r="A129" i="4" s="1"/>
  <c r="A135" i="4" s="1"/>
  <c r="A141" i="4" s="1"/>
  <c r="A153" i="4" s="1"/>
  <c r="A158" i="4" s="1"/>
</calcChain>
</file>

<file path=xl/sharedStrings.xml><?xml version="1.0" encoding="utf-8"?>
<sst xmlns="http://schemas.openxmlformats.org/spreadsheetml/2006/main" count="2397" uniqueCount="255">
  <si>
    <t>Приложение 1</t>
  </si>
  <si>
    <t xml:space="preserve">ОБЪЕМ 
БЕЗВОЗМЕЗДНЫХ ПОСТУПЛЕНИЙ В БЮДЖЕТ ГУЗЫНСКОГО СЕЛЬСКОГО ПОСЕЛЕНИЯ БОЛЬШЕБЕРЕЗНИКОВСКОГО МУНИЦИПАЛЬНОГО РАЙОНА РЕСПУБЛИКИ МОРДОВИЯ                                          НА 2024 ГОД И НА ПЛАНОВЫЙ ПЕРИОД 2025 И 2026 ГОДОВ
</t>
  </si>
  <si>
    <t>(тыс. рублей)</t>
  </si>
  <si>
    <t>Код</t>
  </si>
  <si>
    <t>Наименование</t>
  </si>
  <si>
    <t>Сумма</t>
  </si>
  <si>
    <t>2024 год</t>
  </si>
  <si>
    <t>2025 год</t>
  </si>
  <si>
    <t>2026 год</t>
  </si>
  <si>
    <t>3</t>
  </si>
  <si>
    <t>4</t>
  </si>
  <si>
    <t>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</si>
  <si>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</si>
  <si>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</si>
  <si>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</si>
  <si>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</si>
  <si>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</si>
  <si>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Дотации бюджетам бюджетной системы Российской Федерации 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</si>
  <si>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</si>
  <si>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</si>
  <si>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</si>
  <si>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</si>
  <si>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</si>
  <si>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</si>
  <si>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</si>
  <si>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</si>
  <si>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</si>
  <si>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</si>
  <si>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</si>
  <si>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</si>
  <si>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</si>
  <si>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</si>
  <si>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</si>
  <si>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</si>
  <si>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</si>
  <si>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</si>
  <si>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</si>
  <si>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</si>
  <si>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</si>
  <si>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</si>
  <si>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</si>
  <si>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</si>
  <si>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</si>
  <si>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</si>
  <si>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</si>
  <si>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</si>
  <si>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</si>
  <si>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</si>
  <si>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2</t>
  </si>
  <si>
    <t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t>
  </si>
  <si>
    <t>ВЕДОМСТВЕННАЯ СТРУКТУРА 
РАСХОДОВ БЮДЖЕТА ГУЗЫНСКОГО СЕЛЬСКОГО ПОСЕЛЕНИЯ БОЛЬШЕБЕРЕЗНИКОВСКОГО  МУНИЦИПАЛЬНОГО РАЙОНА РЕСПУБЛИКИ МОРДОВИЯ НА 2024 ГОД И НА ПЛАНОВЫЙ ПЕРИОД 2025 И 2026 ГОДОВ</t>
  </si>
  <si>
    <t>Адм</t>
  </si>
  <si>
    <t>Рз</t>
  </si>
  <si>
    <t>Прз</t>
  </si>
  <si>
    <t>Цср</t>
  </si>
  <si>
    <t>Вр</t>
  </si>
  <si>
    <t>1</t>
  </si>
  <si>
    <t>2</t>
  </si>
  <si>
    <t>6</t>
  </si>
  <si>
    <t>7</t>
  </si>
  <si>
    <t>8</t>
  </si>
  <si>
    <t>9</t>
  </si>
  <si>
    <t>10</t>
  </si>
  <si>
    <t>11</t>
  </si>
  <si>
    <t>12</t>
  </si>
  <si>
    <t>ВСЕГО</t>
  </si>
  <si>
    <t>Администрация Гузынского сельского поселения Большеберезниковского муниципального района Республики Мордовия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</si>
  <si>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</si>
  <si>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</si>
  <si>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</si>
  <si>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</si>
  <si>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администрации Гузынского сельского поселения Большеберезниковского муниципального района Республики Мордовия</t>
  </si>
  <si>
    <t>65</t>
  </si>
  <si>
    <t>0</t>
  </si>
  <si>
    <t>Высшее должностное лицо администрации Гузынского сельского поселения Большеберезниковского муниципального района Республики Мордовия</t>
  </si>
  <si>
    <t xml:space="preserve">Расходы на выплаты по оплате труда высшего должностного лица </t>
  </si>
  <si>
    <t>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</si>
  <si>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</si>
  <si>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</si>
  <si>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</si>
  <si>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</si>
  <si>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</si>
  <si>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</si>
  <si>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</si>
  <si>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44205</t>
  </si>
  <si>
    <t>100</t>
  </si>
  <si>
    <t>120</t>
  </si>
  <si>
    <t>211</t>
  </si>
  <si>
    <t>129</t>
  </si>
  <si>
    <t>213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</si>
  <si>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</si>
  <si>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</si>
  <si>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t>
  </si>
  <si>
    <t xml:space="preserve">Расходы на выплаты по оплате труда работников органов местного самоуправления </t>
  </si>
  <si>
    <t xml:space="preserve">Расходы на обеспечение функций органов местного самоуправления </t>
  </si>
  <si>
    <t>41120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</si>
  <si>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</si>
  <si>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</si>
  <si>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</si>
  <si>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</si>
  <si>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</si>
  <si>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</si>
  <si>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 xml:space="preserve">Транспортные услуги </t>
  </si>
  <si>
    <t>Коммунальные услуги</t>
  </si>
  <si>
    <t>223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</si>
  <si>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</si>
  <si>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</si>
  <si>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</si>
  <si>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</si>
  <si>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Увеличение стоимости прочих оборотных запасов (материалов)</t>
  </si>
  <si>
    <t>346</t>
  </si>
  <si>
    <t>Закупка энергетических ресурсов</t>
  </si>
  <si>
    <t>247</t>
  </si>
  <si>
    <t>Иные бюджетные ассигнования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</si>
  <si>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</si>
  <si>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</si>
  <si>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</si>
  <si>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</si>
  <si>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293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</si>
  <si>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</si>
  <si>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</si>
  <si>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</si>
  <si>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</si>
  <si>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</si>
  <si>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</si>
  <si>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</si>
  <si>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</si>
  <si>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77150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</si>
  <si>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</si>
  <si>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</si>
  <si>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</si>
  <si>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 xml:space="preserve">Резервный фонд администрации Гузынского сельского поселения </t>
  </si>
  <si>
    <t>41180</t>
  </si>
  <si>
    <t>800</t>
  </si>
  <si>
    <t>Резервные средства</t>
  </si>
  <si>
    <t>Расходы</t>
  </si>
  <si>
    <t>200</t>
  </si>
  <si>
    <t>Другие общегосударственные вопросы</t>
  </si>
  <si>
    <t>13</t>
  </si>
  <si>
    <t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2024-2026 годы"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</si>
  <si>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</si>
  <si>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</si>
  <si>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>41250</t>
  </si>
  <si>
    <t>240</t>
  </si>
  <si>
    <t xml:space="preserve">Прочие работы, услуги </t>
  </si>
  <si>
    <t>244</t>
  </si>
  <si>
    <t>226</t>
  </si>
  <si>
    <t>Национальная оборона</t>
  </si>
  <si>
    <t>Мобилизационная и вневойсковая подготовка</t>
  </si>
  <si>
    <t>03</t>
  </si>
  <si>
    <t>89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</si>
  <si>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</si>
  <si>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51180</t>
  </si>
  <si>
    <t>Транспортные услуги</t>
  </si>
  <si>
    <t>Национальная экономика</t>
  </si>
  <si>
    <t>Дорожное хозяйство (дорожные фонды)</t>
  </si>
  <si>
    <t>09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</si>
  <si>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</si>
  <si>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44102</t>
  </si>
  <si>
    <t>Жилищно-коммунальное хозяйство</t>
  </si>
  <si>
    <t>05</t>
  </si>
  <si>
    <t>Благоустройство</t>
  </si>
  <si>
    <t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t>
  </si>
  <si>
    <t>26</t>
  </si>
  <si>
    <t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</si>
  <si>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</si>
  <si>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</si>
  <si>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</si>
  <si>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</si>
  <si>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</si>
  <si>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</si>
  <si>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</si>
  <si>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06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</si>
  <si>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</si>
  <si>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</si>
  <si>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</si>
  <si>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03010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</si>
  <si>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</si>
  <si>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</si>
  <si>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</si>
  <si>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</si>
  <si>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</si>
  <si>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</si>
  <si>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</si>
  <si>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41240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</si>
  <si>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</si>
  <si>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</si>
  <si>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</si>
  <si>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</si>
  <si>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Обслуживание внутреннего долга</t>
  </si>
  <si>
    <t>Условно утвержденные расходы</t>
  </si>
  <si>
    <t>99</t>
  </si>
  <si>
    <t>41990</t>
  </si>
  <si>
    <t>870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</si>
  <si>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</si>
  <si>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                            НА 2024 ГОД И НА ПЛАНОВЫЙ ПЕРИОД 2025 И 2026 ГОДОВ</t>
  </si>
  <si>
    <t>Приложение 4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</si>
  <si>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                                              НА 2024 ГОД И НА ПЛАНОВЫЙ ПЕРИОД 2025 И 2026 ГОДОВ</t>
  </si>
  <si>
    <t>ВР</t>
  </si>
  <si>
    <t>43010</t>
  </si>
  <si>
    <t>43040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</si>
  <si>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</si>
  <si>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Приложение 5</t>
  </si>
  <si>
    <t>ИСТОЧНИКИ 
ВНУТРЕННЕГО ФИНАНСИРОВАНИЯ ДЕФИЦИТА БЮДЖЕТА ГУЗЫНСКОГО СЕЛЬСКОГО ПОСЕЛЕНИЯ БОЛЬШЕБЕРЕЗНИКОВСКОГО МУНИЦИПАЛЬНОГО РАЙОНА РЕСПУБЛИКИ МОРДОВИЯ                                                                                                 НА 2024 ГОД И НА ПЛАНОВЫЙ ПЕРИОД 2025 И 2026 ГОДОВ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</si>
  <si>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</si>
  <si>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</si>
  <si>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х</t>
  </si>
  <si>
    <t>Источники финансирования дефицита бюджетов - всего</t>
  </si>
  <si>
    <t xml:space="preserve">     в том числе:</t>
  </si>
  <si>
    <t xml:space="preserve">источники внутреннего финансирования 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</si>
  <si>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</si>
  <si>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</si>
  <si>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</si>
  <si>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</si>
  <si>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>Привлечение кредитов от кредитных организаций в валюте Российской Федерации</t>
  </si>
  <si>
    <t xml:space="preserve"> 000 0102000010 0000 710</t>
  </si>
  <si>
    <t>Привлечение сельскими поселениями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</si>
  <si>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</si>
  <si>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</si>
  <si>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</si>
  <si>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</si>
  <si>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</si>
  <si>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</si>
  <si>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</si>
  <si>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</si>
  <si>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</si>
  <si>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</si>
  <si>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</si>
  <si>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</si>
  <si>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</si>
  <si>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000 0105000000 0000 500</t>
  </si>
  <si>
    <t>Увеличение остатков средств бюджетов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</si>
  <si>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</si>
  <si>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</si>
  <si>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</si>
  <si>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</si>
  <si>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</si>
  <si>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</si>
  <si>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</si>
  <si>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000 0105000000 0000 600</t>
  </si>
  <si>
    <t>Уменьшение остатков средств бюджетов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</si>
  <si>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</si>
  <si>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</si>
  <si>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</si>
  <si>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</si>
  <si>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</si>
  <si>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</si>
  <si>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</si>
  <si>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ПРОГРАММА 
МУНИЦИПАЛЬНЫХ ВНУТРЕННИХ ЗАИМСТВОВАНИЙ ГУЗЫНСКОГО СЕЛЬСКОГО ПОСЕЛЕНИЯ БОЛЬШЕБЕРЕЗНИКОВСКОГО МУНИЦИПАЛЬНОГО РАЙОНА РЕСПУБЛИКИ МОРДОВИЯ НА 2024 ГОД И НА ПЛАНОВЫЙ ПЕРИОД 2025 И 2026 ГОДОВ</t>
  </si>
  <si>
    <t>№ п/п</t>
  </si>
  <si>
    <t>Виды заимствований</t>
  </si>
  <si>
    <t>Сумма (тыс. рублей)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</si>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</sst>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\-??&quot;р.&quot;_-;_-@_-"/>
    <numFmt numFmtId="165" formatCode="#,##0.0"/>
    <numFmt numFmtId="166" formatCode="_-* #,##0.0_р_._-;\-* #,##0.0_р_._-;_-* \-?_р_._-;_-@_-"/>
    <numFmt numFmtId="167" formatCode="0.0"/>
    <numFmt numFmtId="168" formatCode="#,##0.0_ ;\-#,##0.0\ "/>
    <numFmt numFmtId="169" formatCode="#,##0.0\ _₽;\-#,##0.0\ _₽"/>
    <numFmt numFmtId="170" formatCode="[$-419]dd/mmm"/>
  </numFmts>
  <fonts count="28" x14ac:knownFonts="1">
    <font>
      <sz val="10"/>
      <color rgb="FF000000"/>
      <name val="Times New Roman"/>
      <charset val="1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2"/>
      <name val="Times New Roman"/>
      <family val="1"/>
      <charset val="204"/>
    </font>
    <font>
      <sz val="10"/>
      <name val="Verdana"/>
      <family val="2"/>
      <charset val="1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  <charset val="1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3"/>
      <name val="Times New Roman"/>
      <family val="1"/>
      <charset val="1"/>
    </font>
    <font>
      <sz val="13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164" fontId="0" fillId="0" borderId="0">
      <alignment vertical="top" wrapText="1"/>
    </xf>
    <xf numFmtId="0" fontId="1" fillId="0" borderId="0"/>
    <xf numFmtId="0" fontId="2" fillId="0" borderId="0"/>
  </cellStyleXfs>
  <cellXfs count="216">
    <xf numFmtId="164" fontId="0" fillId="0" borderId="0" xfId="0">
      <alignment vertical="top" wrapText="1"/>
    </xf>
    <xf numFmtId="164" fontId="3" fillId="0" borderId="0" xfId="0" applyFont="1" applyAlignment="1">
      <alignment horizontal="left"/>
    </xf>
    <xf numFmtId="164" fontId="3" fillId="0" borderId="0" xfId="0" applyFont="1" applyAlignment="1"/>
    <xf numFmtId="165" fontId="3" fillId="0" borderId="0" xfId="0" applyNumberFormat="1" applyFont="1" applyAlignment="1"/>
    <xf numFmtId="166" fontId="3" fillId="0" borderId="0" xfId="0" applyNumberFormat="1" applyFont="1" applyAlignment="1"/>
    <xf numFmtId="164" fontId="4" fillId="0" borderId="0" xfId="0" applyFont="1" applyAlignment="1"/>
    <xf numFmtId="164" fontId="6" fillId="0" borderId="0" xfId="0" applyFont="1" applyAlignment="1">
      <alignment horizontal="left" wrapText="1"/>
    </xf>
    <xf numFmtId="164" fontId="6" fillId="0" borderId="0" xfId="0" applyFont="1" applyAlignment="1">
      <alignment horizontal="center"/>
    </xf>
    <xf numFmtId="165" fontId="3" fillId="0" borderId="0" xfId="0" applyNumberFormat="1" applyFont="1" applyAlignment="1">
      <alignment horizontal="right"/>
    </xf>
    <xf numFmtId="165" fontId="6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/>
    <xf numFmtId="166" fontId="3" fillId="0" borderId="0" xfId="0" applyNumberFormat="1" applyFont="1" applyBorder="1" applyAlignment="1"/>
    <xf numFmtId="164" fontId="3" fillId="0" borderId="0" xfId="0" applyFont="1" applyBorder="1" applyAlignment="1"/>
    <xf numFmtId="49" fontId="6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/>
    <xf numFmtId="49" fontId="7" fillId="2" borderId="1" xfId="0" applyNumberFormat="1" applyFont="1" applyFill="1" applyBorder="1" applyAlignment="1">
      <alignment horizontal="center"/>
    </xf>
    <xf numFmtId="164" fontId="7" fillId="2" borderId="1" xfId="0" applyFont="1" applyFill="1" applyBorder="1" applyAlignment="1">
      <alignment wrapText="1"/>
    </xf>
    <xf numFmtId="167" fontId="7" fillId="2" borderId="1" xfId="0" applyNumberFormat="1" applyFont="1" applyFill="1" applyBorder="1" applyAlignment="1"/>
    <xf numFmtId="167" fontId="3" fillId="2" borderId="0" xfId="0" applyNumberFormat="1" applyFont="1" applyFill="1" applyAlignment="1"/>
    <xf numFmtId="167" fontId="3" fillId="2" borderId="0" xfId="0" applyNumberFormat="1" applyFont="1" applyFill="1" applyBorder="1" applyAlignment="1"/>
    <xf numFmtId="168" fontId="3" fillId="2" borderId="0" xfId="0" applyNumberFormat="1" applyFont="1" applyFill="1" applyAlignment="1"/>
    <xf numFmtId="164" fontId="3" fillId="2" borderId="0" xfId="0" applyFont="1" applyFill="1" applyAlignment="1"/>
    <xf numFmtId="164" fontId="8" fillId="2" borderId="1" xfId="0" applyFont="1" applyFill="1" applyBorder="1" applyAlignment="1">
      <alignment wrapText="1"/>
    </xf>
    <xf numFmtId="165" fontId="3" fillId="2" borderId="0" xfId="0" applyNumberFormat="1" applyFont="1" applyFill="1" applyAlignment="1"/>
    <xf numFmtId="166" fontId="3" fillId="2" borderId="0" xfId="0" applyNumberFormat="1" applyFont="1" applyFill="1" applyBorder="1" applyAlignment="1"/>
    <xf numFmtId="169" fontId="3" fillId="2" borderId="0" xfId="0" applyNumberFormat="1" applyFont="1" applyFill="1" applyAlignment="1"/>
    <xf numFmtId="164" fontId="7" fillId="0" borderId="1" xfId="0" applyFont="1" applyBorder="1" applyAlignment="1">
      <alignment horizontal="center"/>
    </xf>
    <xf numFmtId="164" fontId="4" fillId="0" borderId="1" xfId="0" applyFont="1" applyBorder="1" applyAlignment="1">
      <alignment horizontal="center"/>
    </xf>
    <xf numFmtId="164" fontId="4" fillId="2" borderId="1" xfId="0" applyFont="1" applyFill="1" applyBorder="1" applyAlignment="1">
      <alignment wrapText="1"/>
    </xf>
    <xf numFmtId="167" fontId="4" fillId="2" borderId="1" xfId="0" applyNumberFormat="1" applyFont="1" applyFill="1" applyBorder="1" applyAlignment="1"/>
    <xf numFmtId="164" fontId="7" fillId="0" borderId="1" xfId="0" applyFont="1" applyBorder="1" applyAlignment="1">
      <alignment wrapText="1"/>
    </xf>
    <xf numFmtId="164" fontId="4" fillId="0" borderId="1" xfId="0" applyFont="1" applyBorder="1" applyAlignment="1">
      <alignment wrapText="1"/>
    </xf>
    <xf numFmtId="164" fontId="7" fillId="2" borderId="1" xfId="0" applyFont="1" applyFill="1" applyBorder="1" applyAlignment="1">
      <alignment horizontal="justify" wrapText="1"/>
    </xf>
    <xf numFmtId="49" fontId="7" fillId="0" borderId="1" xfId="0" applyNumberFormat="1" applyFont="1" applyBorder="1" applyAlignment="1">
      <alignment wrapText="1"/>
    </xf>
    <xf numFmtId="167" fontId="7" fillId="0" borderId="1" xfId="0" applyNumberFormat="1" applyFont="1" applyBorder="1" applyAlignment="1"/>
    <xf numFmtId="49" fontId="4" fillId="0" borderId="1" xfId="0" applyNumberFormat="1" applyFont="1" applyBorder="1" applyAlignment="1">
      <alignment wrapText="1"/>
    </xf>
    <xf numFmtId="167" fontId="4" fillId="0" borderId="1" xfId="0" applyNumberFormat="1" applyFont="1" applyBorder="1" applyAlignment="1"/>
    <xf numFmtId="0" fontId="0" fillId="0" borderId="0" xfId="0" applyNumberFormat="1" applyFont="1" applyAlignment="1">
      <alignment horizontal="right" vertical="top" wrapText="1"/>
    </xf>
    <xf numFmtId="0" fontId="0" fillId="0" borderId="0" xfId="0" applyNumberFormat="1" applyFont="1" applyAlignment="1">
      <alignment horizontal="left" vertical="top" wrapText="1"/>
    </xf>
    <xf numFmtId="0" fontId="11" fillId="0" borderId="0" xfId="0" applyNumberFormat="1" applyFont="1" applyAlignment="1">
      <alignment horizontal="center" vertical="top" wrapText="1"/>
    </xf>
    <xf numFmtId="0" fontId="11" fillId="0" borderId="1" xfId="0" applyNumberFormat="1" applyFont="1" applyBorder="1" applyAlignment="1">
      <alignment horizontal="center" wrapText="1"/>
    </xf>
    <xf numFmtId="0" fontId="11" fillId="3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left" wrapText="1"/>
    </xf>
    <xf numFmtId="165" fontId="11" fillId="0" borderId="1" xfId="0" applyNumberFormat="1" applyFont="1" applyBorder="1" applyAlignment="1">
      <alignment horizontal="right" wrapText="1"/>
    </xf>
    <xf numFmtId="0" fontId="12" fillId="0" borderId="1" xfId="0" applyNumberFormat="1" applyFont="1" applyBorder="1" applyAlignment="1">
      <alignment horizontal="left" wrapText="1"/>
    </xf>
    <xf numFmtId="0" fontId="12" fillId="3" borderId="1" xfId="0" applyNumberFormat="1" applyFont="1" applyFill="1" applyBorder="1" applyAlignment="1">
      <alignment horizontal="left" wrapText="1"/>
    </xf>
    <xf numFmtId="165" fontId="12" fillId="0" borderId="1" xfId="0" applyNumberFormat="1" applyFont="1" applyBorder="1" applyAlignment="1">
      <alignment horizontal="right" wrapText="1"/>
    </xf>
    <xf numFmtId="0" fontId="13" fillId="2" borderId="1" xfId="0" applyNumberFormat="1" applyFont="1" applyFill="1" applyBorder="1" applyAlignment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49" fontId="13" fillId="3" borderId="1" xfId="0" applyNumberFormat="1" applyFont="1" applyFill="1" applyBorder="1" applyAlignment="1">
      <alignment horizontal="left" wrapText="1"/>
    </xf>
    <xf numFmtId="165" fontId="13" fillId="0" borderId="1" xfId="0" applyNumberFormat="1" applyFont="1" applyBorder="1" applyAlignment="1">
      <alignment horizontal="right" wrapText="1"/>
    </xf>
    <xf numFmtId="0" fontId="14" fillId="0" borderId="1" xfId="0" applyNumberFormat="1" applyFont="1" applyBorder="1" applyAlignment="1">
      <alignment horizontal="left" wrapText="1"/>
    </xf>
    <xf numFmtId="0" fontId="14" fillId="2" borderId="1" xfId="0" applyNumberFormat="1" applyFont="1" applyFill="1" applyBorder="1" applyAlignment="1">
      <alignment horizontal="left" wrapText="1"/>
    </xf>
    <xf numFmtId="49" fontId="14" fillId="0" borderId="1" xfId="0" applyNumberFormat="1" applyFont="1" applyBorder="1" applyAlignment="1">
      <alignment horizontal="left" wrapText="1"/>
    </xf>
    <xf numFmtId="49" fontId="14" fillId="3" borderId="1" xfId="0" applyNumberFormat="1" applyFont="1" applyFill="1" applyBorder="1" applyAlignment="1">
      <alignment horizontal="left" wrapText="1"/>
    </xf>
    <xf numFmtId="165" fontId="14" fillId="0" borderId="1" xfId="0" applyNumberFormat="1" applyFont="1" applyBorder="1" applyAlignment="1">
      <alignment horizontal="right" wrapText="1"/>
    </xf>
    <xf numFmtId="0" fontId="14" fillId="3" borderId="1" xfId="0" applyNumberFormat="1" applyFont="1" applyFill="1" applyBorder="1" applyAlignment="1">
      <alignment horizontal="left" wrapText="1"/>
    </xf>
    <xf numFmtId="165" fontId="14" fillId="3" borderId="1" xfId="0" applyNumberFormat="1" applyFont="1" applyFill="1" applyBorder="1" applyAlignment="1">
      <alignment horizontal="right" wrapText="1"/>
    </xf>
    <xf numFmtId="0" fontId="14" fillId="4" borderId="1" xfId="0" applyNumberFormat="1" applyFont="1" applyFill="1" applyBorder="1" applyAlignment="1">
      <alignment horizontal="left" wrapText="1"/>
    </xf>
    <xf numFmtId="49" fontId="14" fillId="4" borderId="1" xfId="0" applyNumberFormat="1" applyFont="1" applyFill="1" applyBorder="1" applyAlignment="1">
      <alignment horizontal="left" wrapText="1"/>
    </xf>
    <xf numFmtId="165" fontId="14" fillId="4" borderId="1" xfId="0" applyNumberFormat="1" applyFont="1" applyFill="1" applyBorder="1" applyAlignment="1">
      <alignment horizontal="right" wrapText="1"/>
    </xf>
    <xf numFmtId="0" fontId="13" fillId="0" borderId="1" xfId="0" applyNumberFormat="1" applyFont="1" applyBorder="1" applyAlignment="1">
      <alignment horizontal="left" wrapText="1"/>
    </xf>
    <xf numFmtId="164" fontId="0" fillId="0" borderId="0" xfId="0" applyFont="1" applyAlignment="1">
      <alignment vertical="top" wrapText="1"/>
    </xf>
    <xf numFmtId="0" fontId="14" fillId="0" borderId="2" xfId="0" applyNumberFormat="1" applyFont="1" applyBorder="1" applyAlignment="1">
      <alignment horizontal="left" wrapText="1"/>
    </xf>
    <xf numFmtId="0" fontId="14" fillId="2" borderId="2" xfId="0" applyNumberFormat="1" applyFont="1" applyFill="1" applyBorder="1" applyAlignment="1">
      <alignment horizontal="left" wrapText="1"/>
    </xf>
    <xf numFmtId="49" fontId="14" fillId="0" borderId="2" xfId="0" applyNumberFormat="1" applyFont="1" applyBorder="1" applyAlignment="1">
      <alignment horizontal="left" wrapText="1"/>
    </xf>
    <xf numFmtId="49" fontId="14" fillId="3" borderId="2" xfId="0" applyNumberFormat="1" applyFont="1" applyFill="1" applyBorder="1" applyAlignment="1">
      <alignment horizontal="left" wrapText="1"/>
    </xf>
    <xf numFmtId="165" fontId="14" fillId="0" borderId="2" xfId="0" applyNumberFormat="1" applyFont="1" applyBorder="1" applyAlignment="1">
      <alignment horizontal="right" wrapText="1"/>
    </xf>
    <xf numFmtId="164" fontId="0" fillId="0" borderId="1" xfId="0" applyFont="1" applyBorder="1" applyAlignment="1">
      <alignment vertical="top" wrapText="1"/>
    </xf>
    <xf numFmtId="164" fontId="0" fillId="0" borderId="1" xfId="0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164" fontId="9" fillId="0" borderId="1" xfId="0" applyFont="1" applyBorder="1" applyAlignment="1">
      <alignment horizontal="left" wrapText="1"/>
    </xf>
    <xf numFmtId="49" fontId="9" fillId="3" borderId="1" xfId="0" applyNumberFormat="1" applyFont="1" applyFill="1" applyBorder="1" applyAlignment="1">
      <alignment horizontal="left" wrapText="1"/>
    </xf>
    <xf numFmtId="165" fontId="0" fillId="0" borderId="1" xfId="0" applyNumberFormat="1" applyFont="1" applyBorder="1" applyAlignment="1">
      <alignment horizontal="right" wrapText="1"/>
    </xf>
    <xf numFmtId="164" fontId="0" fillId="3" borderId="1" xfId="0" applyFont="1" applyFill="1" applyBorder="1" applyAlignment="1">
      <alignment vertical="top" wrapText="1"/>
    </xf>
    <xf numFmtId="0" fontId="14" fillId="3" borderId="2" xfId="0" applyNumberFormat="1" applyFont="1" applyFill="1" applyBorder="1" applyAlignment="1">
      <alignment horizontal="left" wrapText="1"/>
    </xf>
    <xf numFmtId="164" fontId="0" fillId="3" borderId="1" xfId="0" applyFont="1" applyFill="1" applyBorder="1" applyAlignment="1">
      <alignment horizontal="left" wrapText="1"/>
    </xf>
    <xf numFmtId="49" fontId="0" fillId="3" borderId="1" xfId="0" applyNumberFormat="1" applyFont="1" applyFill="1" applyBorder="1" applyAlignment="1">
      <alignment horizontal="left" wrapText="1"/>
    </xf>
    <xf numFmtId="164" fontId="9" fillId="3" borderId="1" xfId="0" applyFont="1" applyFill="1" applyBorder="1" applyAlignment="1">
      <alignment horizontal="left" wrapText="1"/>
    </xf>
    <xf numFmtId="165" fontId="0" fillId="3" borderId="1" xfId="0" applyNumberFormat="1" applyFont="1" applyFill="1" applyBorder="1" applyAlignment="1">
      <alignment horizontal="right" wrapText="1"/>
    </xf>
    <xf numFmtId="164" fontId="0" fillId="4" borderId="1" xfId="0" applyFont="1" applyFill="1" applyBorder="1" applyAlignment="1">
      <alignment vertical="top" wrapText="1"/>
    </xf>
    <xf numFmtId="0" fontId="14" fillId="4" borderId="2" xfId="0" applyNumberFormat="1" applyFont="1" applyFill="1" applyBorder="1" applyAlignment="1">
      <alignment horizontal="left" wrapText="1"/>
    </xf>
    <xf numFmtId="164" fontId="0" fillId="4" borderId="1" xfId="0" applyFont="1" applyFill="1" applyBorder="1" applyAlignment="1">
      <alignment horizontal="left" wrapText="1"/>
    </xf>
    <xf numFmtId="49" fontId="0" fillId="4" borderId="1" xfId="0" applyNumberFormat="1" applyFont="1" applyFill="1" applyBorder="1" applyAlignment="1">
      <alignment horizontal="left" wrapText="1"/>
    </xf>
    <xf numFmtId="49" fontId="9" fillId="4" borderId="1" xfId="0" applyNumberFormat="1" applyFont="1" applyFill="1" applyBorder="1" applyAlignment="1">
      <alignment horizontal="left" wrapText="1"/>
    </xf>
    <xf numFmtId="164" fontId="9" fillId="4" borderId="1" xfId="0" applyFont="1" applyFill="1" applyBorder="1" applyAlignment="1">
      <alignment horizontal="left" wrapText="1"/>
    </xf>
    <xf numFmtId="165" fontId="0" fillId="4" borderId="1" xfId="0" applyNumberFormat="1" applyFont="1" applyFill="1" applyBorder="1" applyAlignment="1">
      <alignment horizontal="right" wrapText="1"/>
    </xf>
    <xf numFmtId="164" fontId="15" fillId="0" borderId="1" xfId="0" applyFont="1" applyBorder="1" applyAlignment="1">
      <alignment vertical="top" wrapText="1"/>
    </xf>
    <xf numFmtId="0" fontId="13" fillId="2" borderId="2" xfId="0" applyNumberFormat="1" applyFont="1" applyFill="1" applyBorder="1" applyAlignment="1">
      <alignment horizontal="left" wrapText="1"/>
    </xf>
    <xf numFmtId="164" fontId="15" fillId="0" borderId="1" xfId="0" applyFont="1" applyBorder="1" applyAlignment="1">
      <alignment horizontal="left" wrapText="1"/>
    </xf>
    <xf numFmtId="49" fontId="15" fillId="0" borderId="1" xfId="0" applyNumberFormat="1" applyFont="1" applyBorder="1" applyAlignment="1">
      <alignment horizontal="left" wrapText="1"/>
    </xf>
    <xf numFmtId="49" fontId="15" fillId="3" borderId="1" xfId="0" applyNumberFormat="1" applyFont="1" applyFill="1" applyBorder="1" applyAlignment="1">
      <alignment horizontal="left" wrapText="1"/>
    </xf>
    <xf numFmtId="165" fontId="15" fillId="0" borderId="1" xfId="0" applyNumberFormat="1" applyFont="1" applyBorder="1" applyAlignment="1">
      <alignment horizontal="right" wrapText="1"/>
    </xf>
    <xf numFmtId="164" fontId="0" fillId="4" borderId="2" xfId="0" applyFont="1" applyFill="1" applyBorder="1" applyAlignment="1">
      <alignment vertical="top" wrapText="1"/>
    </xf>
    <xf numFmtId="49" fontId="0" fillId="4" borderId="2" xfId="0" applyNumberFormat="1" applyFont="1" applyFill="1" applyBorder="1" applyAlignment="1">
      <alignment horizontal="left" wrapText="1"/>
    </xf>
    <xf numFmtId="164" fontId="0" fillId="4" borderId="2" xfId="0" applyFont="1" applyFill="1" applyBorder="1" applyAlignment="1">
      <alignment horizontal="left" wrapText="1"/>
    </xf>
    <xf numFmtId="49" fontId="9" fillId="4" borderId="2" xfId="0" applyNumberFormat="1" applyFont="1" applyFill="1" applyBorder="1" applyAlignment="1">
      <alignment horizontal="left" wrapText="1"/>
    </xf>
    <xf numFmtId="164" fontId="9" fillId="4" borderId="2" xfId="0" applyFont="1" applyFill="1" applyBorder="1" applyAlignment="1">
      <alignment horizontal="left" wrapText="1"/>
    </xf>
    <xf numFmtId="165" fontId="0" fillId="4" borderId="2" xfId="0" applyNumberFormat="1" applyFont="1" applyFill="1" applyBorder="1" applyAlignment="1">
      <alignment vertical="top" wrapText="1"/>
    </xf>
    <xf numFmtId="164" fontId="0" fillId="2" borderId="1" xfId="0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165" fontId="0" fillId="0" borderId="1" xfId="0" applyNumberFormat="1" applyFont="1" applyBorder="1" applyAlignment="1">
      <alignment vertical="top" wrapText="1"/>
    </xf>
    <xf numFmtId="164" fontId="9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top" wrapText="1"/>
    </xf>
    <xf numFmtId="164" fontId="9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wrapText="1"/>
    </xf>
    <xf numFmtId="165" fontId="0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vertical="top" wrapText="1"/>
    </xf>
    <xf numFmtId="164" fontId="0" fillId="2" borderId="3" xfId="0" applyFont="1" applyFill="1" applyBorder="1" applyAlignment="1">
      <alignment vertical="top" wrapText="1"/>
    </xf>
    <xf numFmtId="0" fontId="14" fillId="2" borderId="4" xfId="0" applyNumberFormat="1" applyFont="1" applyFill="1" applyBorder="1" applyAlignment="1">
      <alignment horizontal="left" wrapText="1"/>
    </xf>
    <xf numFmtId="49" fontId="9" fillId="0" borderId="3" xfId="0" applyNumberFormat="1" applyFont="1" applyBorder="1" applyAlignment="1">
      <alignment vertical="top" wrapText="1"/>
    </xf>
    <xf numFmtId="49" fontId="0" fillId="3" borderId="3" xfId="0" applyNumberFormat="1" applyFont="1" applyFill="1" applyBorder="1" applyAlignment="1">
      <alignment vertical="top" wrapText="1"/>
    </xf>
    <xf numFmtId="165" fontId="0" fillId="0" borderId="3" xfId="0" applyNumberFormat="1" applyFont="1" applyBorder="1" applyAlignment="1">
      <alignment vertical="top" wrapText="1"/>
    </xf>
    <xf numFmtId="49" fontId="0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165" fontId="0" fillId="4" borderId="1" xfId="0" applyNumberFormat="1" applyFont="1" applyFill="1" applyBorder="1" applyAlignment="1">
      <alignment vertical="top" wrapText="1"/>
    </xf>
    <xf numFmtId="0" fontId="12" fillId="2" borderId="1" xfId="0" applyNumberFormat="1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left" wrapText="1"/>
    </xf>
    <xf numFmtId="49" fontId="14" fillId="0" borderId="1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49" fontId="15" fillId="0" borderId="1" xfId="0" applyNumberFormat="1" applyFont="1" applyBorder="1" applyAlignment="1">
      <alignment vertical="top" wrapText="1"/>
    </xf>
    <xf numFmtId="168" fontId="15" fillId="0" borderId="1" xfId="0" applyNumberFormat="1" applyFont="1" applyBorder="1" applyAlignment="1">
      <alignment vertical="top" wrapText="1"/>
    </xf>
    <xf numFmtId="168" fontId="0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right" vertical="top" wrapText="1"/>
    </xf>
    <xf numFmtId="49" fontId="14" fillId="0" borderId="1" xfId="0" applyNumberFormat="1" applyFont="1" applyBorder="1" applyAlignment="1">
      <alignment wrapText="1"/>
    </xf>
    <xf numFmtId="0" fontId="16" fillId="0" borderId="0" xfId="1" applyFont="1"/>
    <xf numFmtId="0" fontId="18" fillId="0" borderId="0" xfId="1" applyFont="1" applyBorder="1" applyAlignment="1"/>
    <xf numFmtId="0" fontId="1" fillId="0" borderId="0" xfId="1" applyAlignment="1"/>
    <xf numFmtId="0" fontId="18" fillId="0" borderId="0" xfId="1" applyFont="1" applyBorder="1" applyAlignment="1">
      <alignment wrapText="1"/>
    </xf>
    <xf numFmtId="0" fontId="6" fillId="0" borderId="0" xfId="1" applyFont="1" applyBorder="1" applyAlignment="1"/>
    <xf numFmtId="0" fontId="19" fillId="0" borderId="0" xfId="1" applyFont="1" applyBorder="1" applyAlignment="1">
      <alignment horizontal="center" wrapText="1"/>
    </xf>
    <xf numFmtId="0" fontId="19" fillId="0" borderId="0" xfId="1" applyFont="1" applyBorder="1" applyAlignment="1">
      <alignment wrapText="1"/>
    </xf>
    <xf numFmtId="0" fontId="19" fillId="0" borderId="0" xfId="1" applyFont="1" applyBorder="1" applyAlignment="1">
      <alignment horizontal="left"/>
    </xf>
    <xf numFmtId="0" fontId="1" fillId="0" borderId="0" xfId="1" applyAlignment="1">
      <alignment wrapText="1"/>
    </xf>
    <xf numFmtId="0" fontId="16" fillId="0" borderId="0" xfId="1" applyFont="1" applyAlignment="1">
      <alignment wrapText="1"/>
    </xf>
    <xf numFmtId="165" fontId="21" fillId="0" borderId="0" xfId="1" applyNumberFormat="1" applyFont="1" applyBorder="1" applyAlignment="1">
      <alignment wrapText="1"/>
    </xf>
    <xf numFmtId="165" fontId="22" fillId="0" borderId="0" xfId="1" applyNumberFormat="1" applyFont="1" applyBorder="1" applyAlignment="1">
      <alignment wrapText="1"/>
    </xf>
    <xf numFmtId="2" fontId="16" fillId="0" borderId="0" xfId="1" applyNumberFormat="1" applyFont="1"/>
    <xf numFmtId="49" fontId="5" fillId="0" borderId="1" xfId="1" applyNumberFormat="1" applyFont="1" applyBorder="1" applyAlignment="1">
      <alignment horizontal="center" vertical="top"/>
    </xf>
    <xf numFmtId="49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164" fontId="7" fillId="2" borderId="1" xfId="0" applyFont="1" applyFill="1" applyBorder="1" applyAlignment="1">
      <alignment horizontal="center" vertical="top" wrapText="1"/>
    </xf>
    <xf numFmtId="164" fontId="7" fillId="2" borderId="1" xfId="0" applyFont="1" applyFill="1" applyBorder="1" applyAlignment="1">
      <alignment horizontal="left" vertical="top" wrapText="1"/>
    </xf>
    <xf numFmtId="165" fontId="7" fillId="2" borderId="1" xfId="0" applyNumberFormat="1" applyFont="1" applyFill="1" applyBorder="1" applyAlignment="1">
      <alignment horizontal="right" wrapText="1"/>
    </xf>
    <xf numFmtId="165" fontId="5" fillId="0" borderId="0" xfId="1" applyNumberFormat="1" applyFont="1" applyBorder="1" applyAlignment="1">
      <alignment horizontal="right"/>
    </xf>
    <xf numFmtId="164" fontId="4" fillId="2" borderId="1" xfId="0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7" fillId="2" borderId="1" xfId="0" applyNumberFormat="1" applyFont="1" applyFill="1" applyBorder="1" applyAlignment="1">
      <alignment horizontal="right" vertical="top" wrapText="1"/>
    </xf>
    <xf numFmtId="0" fontId="16" fillId="0" borderId="0" xfId="1" applyFont="1"/>
    <xf numFmtId="49" fontId="4" fillId="2" borderId="1" xfId="0" applyNumberFormat="1" applyFont="1" applyFill="1" applyBorder="1" applyAlignment="1">
      <alignment horizontal="center"/>
    </xf>
    <xf numFmtId="2" fontId="16" fillId="0" borderId="0" xfId="1" applyNumberFormat="1" applyFont="1"/>
    <xf numFmtId="49" fontId="4" fillId="0" borderId="1" xfId="0" applyNumberFormat="1" applyFont="1" applyBorder="1" applyAlignment="1">
      <alignment horizontal="center"/>
    </xf>
    <xf numFmtId="164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/>
    </xf>
    <xf numFmtId="165" fontId="16" fillId="0" borderId="0" xfId="1" applyNumberFormat="1" applyFont="1"/>
    <xf numFmtId="164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65" fontId="16" fillId="0" borderId="0" xfId="1" applyNumberFormat="1" applyFont="1" applyBorder="1"/>
    <xf numFmtId="0" fontId="16" fillId="0" borderId="0" xfId="1" applyFont="1" applyBorder="1"/>
    <xf numFmtId="165" fontId="18" fillId="2" borderId="0" xfId="1" applyNumberFormat="1" applyFont="1" applyFill="1" applyBorder="1" applyAlignment="1">
      <alignment horizontal="center"/>
    </xf>
    <xf numFmtId="167" fontId="16" fillId="0" borderId="0" xfId="1" applyNumberFormat="1" applyFont="1" applyBorder="1"/>
    <xf numFmtId="0" fontId="16" fillId="0" borderId="0" xfId="1" applyFont="1" applyBorder="1"/>
    <xf numFmtId="165" fontId="4" fillId="0" borderId="1" xfId="0" applyNumberFormat="1" applyFont="1" applyBorder="1" applyAlignment="1">
      <alignment wrapText="1"/>
    </xf>
    <xf numFmtId="165" fontId="16" fillId="0" borderId="0" xfId="1" applyNumberFormat="1" applyFont="1"/>
    <xf numFmtId="4" fontId="16" fillId="0" borderId="0" xfId="1" applyNumberFormat="1" applyFont="1"/>
    <xf numFmtId="3" fontId="16" fillId="0" borderId="0" xfId="1" applyNumberFormat="1" applyFont="1"/>
    <xf numFmtId="9" fontId="16" fillId="0" borderId="0" xfId="1" applyNumberFormat="1" applyFont="1"/>
    <xf numFmtId="170" fontId="16" fillId="0" borderId="0" xfId="1" applyNumberFormat="1" applyFont="1"/>
    <xf numFmtId="165" fontId="6" fillId="0" borderId="0" xfId="1" applyNumberFormat="1" applyFont="1"/>
    <xf numFmtId="0" fontId="1" fillId="0" borderId="0" xfId="1"/>
    <xf numFmtId="0" fontId="18" fillId="0" borderId="0" xfId="1" applyFont="1" applyBorder="1" applyAlignment="1">
      <alignment horizontal="left" wrapText="1"/>
    </xf>
    <xf numFmtId="0" fontId="23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top"/>
    </xf>
    <xf numFmtId="167" fontId="25" fillId="0" borderId="1" xfId="0" applyNumberFormat="1" applyFont="1" applyBorder="1" applyAlignment="1">
      <alignment wrapText="1"/>
    </xf>
    <xf numFmtId="167" fontId="25" fillId="0" borderId="1" xfId="0" applyNumberFormat="1" applyFont="1" applyBorder="1" applyAlignment="1">
      <alignment horizontal="right" wrapText="1"/>
    </xf>
    <xf numFmtId="0" fontId="25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top"/>
    </xf>
    <xf numFmtId="0" fontId="27" fillId="0" borderId="1" xfId="1" applyFont="1" applyBorder="1"/>
    <xf numFmtId="167" fontId="24" fillId="0" borderId="1" xfId="1" applyNumberFormat="1" applyFont="1" applyBorder="1" applyAlignment="1">
      <alignment wrapText="1"/>
    </xf>
    <xf numFmtId="165" fontId="1" fillId="0" borderId="0" xfId="1" applyNumberFormat="1"/>
    <xf numFmtId="164" fontId="3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horizontal="left" vertical="top" wrapText="1"/>
    </xf>
    <xf numFmtId="164" fontId="5" fillId="0" borderId="0" xfId="0" applyFont="1" applyBorder="1" applyAlignment="1">
      <alignment horizontal="center" vertical="top" wrapText="1"/>
    </xf>
    <xf numFmtId="164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9" fillId="0" borderId="0" xfId="0" applyFont="1" applyBorder="1" applyAlignment="1">
      <alignment vertical="top" wrapText="1"/>
    </xf>
    <xf numFmtId="0" fontId="9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horizontal="right" vertical="top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64" fontId="9" fillId="0" borderId="0" xfId="0" applyFont="1" applyBorder="1" applyAlignment="1">
      <alignment horizontal="left" vertical="top" wrapText="1"/>
    </xf>
    <xf numFmtId="165" fontId="18" fillId="2" borderId="0" xfId="1" applyNumberFormat="1" applyFont="1" applyFill="1" applyBorder="1" applyAlignment="1">
      <alignment horizontal="center"/>
    </xf>
    <xf numFmtId="0" fontId="17" fillId="0" borderId="0" xfId="1" applyFont="1" applyBorder="1" applyAlignment="1">
      <alignment horizontal="left"/>
    </xf>
    <xf numFmtId="0" fontId="17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left" wrapText="1"/>
    </xf>
    <xf numFmtId="167" fontId="24" fillId="0" borderId="1" xfId="1" applyNumberFormat="1" applyFont="1" applyBorder="1" applyAlignment="1">
      <alignment wrapText="1"/>
    </xf>
    <xf numFmtId="164" fontId="25" fillId="0" borderId="5" xfId="0" applyFont="1" applyBorder="1" applyAlignment="1">
      <alignment horizontal="left" wrapText="1"/>
    </xf>
    <xf numFmtId="167" fontId="25" fillId="0" borderId="1" xfId="0" applyNumberFormat="1" applyFont="1" applyBorder="1" applyAlignment="1">
      <alignment horizontal="right" wrapText="1"/>
    </xf>
    <xf numFmtId="164" fontId="25" fillId="0" borderId="1" xfId="0" applyFont="1" applyBorder="1" applyAlignment="1">
      <alignment horizontal="left" wrapText="1"/>
    </xf>
    <xf numFmtId="167" fontId="26" fillId="0" borderId="1" xfId="1" applyNumberFormat="1" applyFont="1" applyBorder="1" applyAlignment="1">
      <alignment horizontal="center"/>
    </xf>
    <xf numFmtId="0" fontId="18" fillId="0" borderId="0" xfId="1" applyFont="1" applyBorder="1" applyAlignment="1">
      <alignment horizontal="left" wrapText="1"/>
    </xf>
    <xf numFmtId="0" fontId="18" fillId="0" borderId="0" xfId="1" applyFont="1" applyBorder="1" applyAlignment="1">
      <alignment horizontal="left" vertical="top" wrapText="1"/>
    </xf>
    <xf numFmtId="0" fontId="23" fillId="0" borderId="1" xfId="1" applyFont="1" applyBorder="1" applyAlignment="1">
      <alignment horizontal="center" wrapText="1"/>
    </xf>
    <xf numFmtId="0" fontId="23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Стиль 1" xfId="2"/>
  </cellStyles>
  <dxfs count="4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view="pageBreakPreview" topLeftCell="A22" workbookViewId="0">
      <selection activeCell="D19" sqref="D19"/>
    </sheetView>
  </sheetViews>
  <sheetFormatPr defaultRowHeight="12.75" x14ac:dyDescent="0.2"/>
  <cols>
    <col min="1" max="1" width="29" style="1" customWidth="1"/>
    <col min="2" max="2" width="64.6640625" style="2" customWidth="1"/>
    <col min="3" max="3" width="12.5" style="2" customWidth="1"/>
    <col min="4" max="4" width="13" style="2" customWidth="1"/>
    <col min="5" max="5" width="13.5" style="3" customWidth="1"/>
    <col min="6" max="6" width="9.83203125" style="3" customWidth="1"/>
    <col min="7" max="7" width="10.83203125" style="4" customWidth="1"/>
    <col min="8" max="8" width="9.5" style="2" customWidth="1"/>
    <col min="9" max="9" width="12.5" style="2" customWidth="1"/>
    <col min="10" max="11" width="11.1640625" style="2" customWidth="1"/>
    <col min="12" max="1025" width="9.33203125" style="2" customWidth="1"/>
  </cols>
  <sheetData>
    <row r="1" spans="1:11" x14ac:dyDescent="0.2">
      <c r="C1" s="187" t="s">
        <v>0</v>
      </c>
      <c r="D1" s="187"/>
      <c r="E1" s="187"/>
    </row>
    <row r="2" spans="1:11" ht="15" x14ac:dyDescent="0.25">
      <c r="B2" s="5"/>
      <c r="C2" s="188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D2" s="188"/>
      <c r="E2" s="188"/>
    </row>
    <row r="3" spans="1:11" ht="15" x14ac:dyDescent="0.25">
      <c r="B3" s="5"/>
      <c r="C3" s="188"/>
      <c r="D3" s="188"/>
      <c r="E3" s="188"/>
    </row>
    <row r="4" spans="1:11" ht="15" x14ac:dyDescent="0.25">
      <c r="B4" s="5"/>
      <c r="C4" s="188"/>
      <c r="D4" s="188"/>
      <c r="E4" s="188"/>
    </row>
    <row r="5" spans="1:11" ht="33.75" customHeight="1" x14ac:dyDescent="0.25">
      <c r="B5" s="5"/>
      <c r="C5" s="188"/>
      <c r="D5" s="188"/>
      <c r="E5" s="188"/>
    </row>
    <row r="6" spans="1:11" ht="51" customHeight="1" x14ac:dyDescent="0.2">
      <c r="C6" s="188"/>
      <c r="D6" s="188"/>
      <c r="E6" s="188"/>
    </row>
    <row r="7" spans="1:11" ht="71.25" customHeight="1" x14ac:dyDescent="0.2">
      <c r="A7" s="189" t="s">
        <v>1</v>
      </c>
      <c r="B7" s="189"/>
      <c r="C7" s="189"/>
      <c r="D7" s="189"/>
      <c r="E7" s="189"/>
    </row>
    <row r="8" spans="1:11" x14ac:dyDescent="0.2">
      <c r="A8" s="6"/>
      <c r="B8" s="7"/>
      <c r="C8" s="7"/>
      <c r="D8" s="7"/>
      <c r="E8" s="8" t="s">
        <v>2</v>
      </c>
    </row>
    <row r="9" spans="1:11" s="12" customFormat="1" x14ac:dyDescent="0.2">
      <c r="A9" s="190" t="s">
        <v>3</v>
      </c>
      <c r="B9" s="190" t="s">
        <v>4</v>
      </c>
      <c r="C9" s="191" t="s">
        <v>5</v>
      </c>
      <c r="D9" s="191"/>
      <c r="E9" s="191"/>
      <c r="F9" s="10"/>
      <c r="G9" s="11"/>
    </row>
    <row r="10" spans="1:11" s="12" customFormat="1" ht="16.5" customHeight="1" x14ac:dyDescent="0.2">
      <c r="A10" s="190"/>
      <c r="B10" s="190"/>
      <c r="C10" s="9" t="s">
        <v>6</v>
      </c>
      <c r="D10" s="9" t="s">
        <v>7</v>
      </c>
      <c r="E10" s="9" t="s">
        <v>8</v>
      </c>
      <c r="F10" s="10"/>
      <c r="G10" s="11"/>
      <c r="H10" s="10"/>
    </row>
    <row r="11" spans="1:11" s="14" customFormat="1" x14ac:dyDescent="0.2">
      <c r="A11" s="13">
        <v>1</v>
      </c>
      <c r="B11" s="13">
        <v>2</v>
      </c>
      <c r="C11" s="13" t="s">
        <v>9</v>
      </c>
      <c r="D11" s="13" t="s">
        <v>10</v>
      </c>
      <c r="E11" s="13" t="s">
        <v>11</v>
      </c>
      <c r="F11" s="10"/>
      <c r="G11" s="11"/>
    </row>
    <row r="12" spans="1:11" s="21" customFormat="1" ht="14.25" x14ac:dyDescent="0.2">
      <c r="A12" s="15" t="s">
        <v>12</v>
      </c>
      <c r="B12" s="16" t="s">
        <v>13</v>
      </c>
      <c r="C12" s="17">
        <f>C13</f>
        <v>1592.6</v>
      </c>
      <c r="D12" s="17">
        <f>D13</f>
        <v>1107.4000000000001</v>
      </c>
      <c r="E12" s="17">
        <f>E13</f>
        <v>1139.5</v>
      </c>
      <c r="F12" s="18">
        <v>173</v>
      </c>
      <c r="G12" s="19">
        <v>174</v>
      </c>
      <c r="H12" s="18">
        <v>177.5</v>
      </c>
      <c r="I12" s="20">
        <f>F12+C12</f>
        <v>1765.6</v>
      </c>
      <c r="J12" s="20">
        <f>G12+D12</f>
        <v>1281.4000000000001</v>
      </c>
      <c r="K12" s="20">
        <f>E12+H12</f>
        <v>1317</v>
      </c>
    </row>
    <row r="13" spans="1:11" s="21" customFormat="1" ht="28.5" x14ac:dyDescent="0.2">
      <c r="A13" s="15" t="s">
        <v>14</v>
      </c>
      <c r="B13" s="22" t="s">
        <v>15</v>
      </c>
      <c r="C13" s="17">
        <f>+C14+C22+C27+C19</f>
        <v>1592.6</v>
      </c>
      <c r="D13" s="17">
        <f>+D14+D22+D27+D19</f>
        <v>1107.4000000000001</v>
      </c>
      <c r="E13" s="17">
        <f>+E14+E22+E27+E19</f>
        <v>1139.5</v>
      </c>
      <c r="F13" s="23"/>
      <c r="G13" s="24"/>
      <c r="I13" s="25">
        <f>I12-'Приложение 2'!K8</f>
        <v>-3.2999999999999545</v>
      </c>
      <c r="J13" s="25">
        <f>J12-'Приложение 2'!L8</f>
        <v>0.20000000000004547</v>
      </c>
      <c r="K13" s="25">
        <f>K12-'Приложение 2'!M8</f>
        <v>0.29999999999995453</v>
      </c>
    </row>
    <row r="14" spans="1:11" s="21" customFormat="1" ht="28.5" x14ac:dyDescent="0.2">
      <c r="A14" s="26" t="s">
        <v>16</v>
      </c>
      <c r="B14" s="16" t="s">
        <v>17</v>
      </c>
      <c r="C14" s="17">
        <f>+C15+C17</f>
        <v>985.39999999999986</v>
      </c>
      <c r="D14" s="17">
        <f>+D15+D17</f>
        <v>681.4</v>
      </c>
      <c r="E14" s="17">
        <f>+E15+E17</f>
        <v>699.4</v>
      </c>
      <c r="F14" s="23"/>
      <c r="G14" s="24"/>
      <c r="H14" s="20"/>
      <c r="I14" s="20">
        <f>I13/F12*100</f>
        <v>-1.9075144508670256</v>
      </c>
      <c r="J14" s="20">
        <f>J13/G12*100</f>
        <v>0.11494252873565831</v>
      </c>
      <c r="K14" s="20">
        <f>K13/H12*100</f>
        <v>0.16901408450701663</v>
      </c>
    </row>
    <row r="15" spans="1:11" s="21" customFormat="1" ht="28.5" x14ac:dyDescent="0.2">
      <c r="A15" s="26" t="s">
        <v>18</v>
      </c>
      <c r="B15" s="16" t="s">
        <v>19</v>
      </c>
      <c r="C15" s="17">
        <f>C16</f>
        <v>783.19999999999993</v>
      </c>
      <c r="D15" s="17">
        <f>D16</f>
        <v>681.4</v>
      </c>
      <c r="E15" s="17">
        <f>E16</f>
        <v>699.4</v>
      </c>
      <c r="F15" s="23"/>
      <c r="G15" s="24"/>
    </row>
    <row r="16" spans="1:11" s="21" customFormat="1" ht="45" x14ac:dyDescent="0.25">
      <c r="A16" s="27" t="s">
        <v>20</v>
      </c>
      <c r="B16" s="28" t="s">
        <v>21</v>
      </c>
      <c r="C16" s="29">
        <f>774.4+8.8</f>
        <v>783.19999999999993</v>
      </c>
      <c r="D16" s="29">
        <f>672.1+9.3</f>
        <v>681.4</v>
      </c>
      <c r="E16" s="29">
        <f>692.5+6.9</f>
        <v>699.4</v>
      </c>
      <c r="F16" s="23"/>
      <c r="G16" s="24">
        <f>G12+D16</f>
        <v>855.4</v>
      </c>
      <c r="H16" s="20">
        <f>H12+E16</f>
        <v>876.9</v>
      </c>
    </row>
    <row r="17" spans="1:10" s="21" customFormat="1" ht="28.5" x14ac:dyDescent="0.2">
      <c r="A17" s="26" t="s">
        <v>22</v>
      </c>
      <c r="B17" s="30" t="s">
        <v>23</v>
      </c>
      <c r="C17" s="17">
        <f>+C18</f>
        <v>202.2</v>
      </c>
      <c r="D17" s="17">
        <f>+D18</f>
        <v>0</v>
      </c>
      <c r="E17" s="17">
        <f>+E18</f>
        <v>0</v>
      </c>
      <c r="F17" s="23"/>
      <c r="G17" s="24">
        <f>G16*2.5%</f>
        <v>21.385000000000002</v>
      </c>
      <c r="H17" s="20">
        <f>H16*5%</f>
        <v>43.844999999999999</v>
      </c>
    </row>
    <row r="18" spans="1:10" s="21" customFormat="1" ht="30" x14ac:dyDescent="0.25">
      <c r="A18" s="27" t="s">
        <v>24</v>
      </c>
      <c r="B18" s="31" t="s">
        <v>25</v>
      </c>
      <c r="C18" s="29">
        <v>202.2</v>
      </c>
      <c r="D18" s="29">
        <v>0</v>
      </c>
      <c r="E18" s="29">
        <v>0</v>
      </c>
      <c r="F18" s="23"/>
      <c r="G18" s="24"/>
    </row>
    <row r="19" spans="1:10" s="21" customFormat="1" ht="28.5" x14ac:dyDescent="0.2">
      <c r="A19" s="26" t="s">
        <v>26</v>
      </c>
      <c r="B19" s="30" t="s">
        <v>27</v>
      </c>
      <c r="C19" s="17">
        <f t="shared" ref="C19:E20" si="0">C20</f>
        <v>200</v>
      </c>
      <c r="D19" s="17">
        <f t="shared" si="0"/>
        <v>0</v>
      </c>
      <c r="E19" s="17">
        <f t="shared" si="0"/>
        <v>0</v>
      </c>
      <c r="F19" s="23"/>
      <c r="G19" s="24"/>
    </row>
    <row r="20" spans="1:10" s="21" customFormat="1" ht="14.25" x14ac:dyDescent="0.2">
      <c r="A20" s="26" t="s">
        <v>28</v>
      </c>
      <c r="B20" s="30" t="s">
        <v>29</v>
      </c>
      <c r="C20" s="17">
        <f t="shared" si="0"/>
        <v>200</v>
      </c>
      <c r="D20" s="17">
        <f t="shared" si="0"/>
        <v>0</v>
      </c>
      <c r="E20" s="17">
        <f t="shared" si="0"/>
        <v>0</v>
      </c>
      <c r="F20" s="23"/>
      <c r="G20" s="24"/>
    </row>
    <row r="21" spans="1:10" s="21" customFormat="1" ht="15" x14ac:dyDescent="0.25">
      <c r="A21" s="27" t="s">
        <v>30</v>
      </c>
      <c r="B21" s="31" t="s">
        <v>31</v>
      </c>
      <c r="C21" s="29">
        <v>200</v>
      </c>
      <c r="D21" s="29">
        <v>0</v>
      </c>
      <c r="E21" s="29">
        <v>0</v>
      </c>
      <c r="F21" s="23"/>
      <c r="G21" s="24"/>
    </row>
    <row r="22" spans="1:10" s="21" customFormat="1" ht="28.5" x14ac:dyDescent="0.2">
      <c r="A22" s="26" t="s">
        <v>32</v>
      </c>
      <c r="B22" s="30" t="s">
        <v>33</v>
      </c>
      <c r="C22" s="17">
        <f>+C23+C25</f>
        <v>132.20000000000002</v>
      </c>
      <c r="D22" s="17">
        <f>+D23+D25</f>
        <v>146</v>
      </c>
      <c r="E22" s="17">
        <f>+E23+E25</f>
        <v>160.10000000000002</v>
      </c>
      <c r="F22" s="23"/>
      <c r="G22" s="24"/>
    </row>
    <row r="23" spans="1:10" s="21" customFormat="1" ht="42.75" x14ac:dyDescent="0.2">
      <c r="A23" s="26" t="s">
        <v>34</v>
      </c>
      <c r="B23" s="32" t="s">
        <v>35</v>
      </c>
      <c r="C23" s="17">
        <f>C24</f>
        <v>0.3</v>
      </c>
      <c r="D23" s="17">
        <f>D24</f>
        <v>0.3</v>
      </c>
      <c r="E23" s="17">
        <f>E24</f>
        <v>0.3</v>
      </c>
      <c r="F23" s="23"/>
      <c r="G23" s="24"/>
    </row>
    <row r="24" spans="1:10" s="21" customFormat="1" ht="45" x14ac:dyDescent="0.25">
      <c r="A24" s="27" t="s">
        <v>36</v>
      </c>
      <c r="B24" s="28" t="s">
        <v>37</v>
      </c>
      <c r="C24" s="29">
        <v>0.3</v>
      </c>
      <c r="D24" s="29">
        <v>0.3</v>
      </c>
      <c r="E24" s="29">
        <v>0.3</v>
      </c>
      <c r="F24" s="23"/>
      <c r="G24" s="24"/>
    </row>
    <row r="25" spans="1:10" s="21" customFormat="1" ht="42.75" x14ac:dyDescent="0.2">
      <c r="A25" s="26" t="s">
        <v>38</v>
      </c>
      <c r="B25" s="16" t="s">
        <v>39</v>
      </c>
      <c r="C25" s="17">
        <f>C26</f>
        <v>131.9</v>
      </c>
      <c r="D25" s="17">
        <f>D26</f>
        <v>145.69999999999999</v>
      </c>
      <c r="E25" s="17">
        <f>E26</f>
        <v>159.80000000000001</v>
      </c>
      <c r="F25" s="23"/>
      <c r="G25" s="24"/>
    </row>
    <row r="26" spans="1:10" s="21" customFormat="1" ht="45" x14ac:dyDescent="0.25">
      <c r="A26" s="27" t="s">
        <v>40</v>
      </c>
      <c r="B26" s="28" t="s">
        <v>41</v>
      </c>
      <c r="C26" s="29">
        <v>131.9</v>
      </c>
      <c r="D26" s="29">
        <v>145.69999999999999</v>
      </c>
      <c r="E26" s="29">
        <v>159.80000000000001</v>
      </c>
      <c r="F26" s="23"/>
      <c r="G26" s="24"/>
    </row>
    <row r="27" spans="1:10" s="21" customFormat="1" ht="14.25" x14ac:dyDescent="0.2">
      <c r="A27" s="26" t="s">
        <v>42</v>
      </c>
      <c r="B27" s="16" t="s">
        <v>43</v>
      </c>
      <c r="C27" s="17">
        <f t="shared" ref="C27:E28" si="1">C28</f>
        <v>275</v>
      </c>
      <c r="D27" s="17">
        <f t="shared" si="1"/>
        <v>280</v>
      </c>
      <c r="E27" s="17">
        <f t="shared" si="1"/>
        <v>280</v>
      </c>
      <c r="F27" s="23"/>
      <c r="G27" s="24"/>
    </row>
    <row r="28" spans="1:10" s="21" customFormat="1" ht="71.25" x14ac:dyDescent="0.2">
      <c r="A28" s="26" t="s">
        <v>44</v>
      </c>
      <c r="B28" s="33" t="s">
        <v>45</v>
      </c>
      <c r="C28" s="34">
        <f t="shared" si="1"/>
        <v>275</v>
      </c>
      <c r="D28" s="34">
        <f t="shared" si="1"/>
        <v>280</v>
      </c>
      <c r="E28" s="34">
        <f t="shared" si="1"/>
        <v>280</v>
      </c>
      <c r="F28" s="23"/>
      <c r="G28" s="24"/>
    </row>
    <row r="29" spans="1:10" s="21" customFormat="1" ht="75" x14ac:dyDescent="0.25">
      <c r="A29" s="27" t="s">
        <v>46</v>
      </c>
      <c r="B29" s="35" t="s">
        <v>47</v>
      </c>
      <c r="C29" s="36">
        <v>275</v>
      </c>
      <c r="D29" s="36">
        <v>280</v>
      </c>
      <c r="E29" s="36">
        <v>280</v>
      </c>
      <c r="F29" s="23"/>
      <c r="G29" s="24"/>
    </row>
    <row r="30" spans="1:10" s="3" customFormat="1" x14ac:dyDescent="0.2">
      <c r="A30" s="1"/>
      <c r="B30" s="2"/>
      <c r="G30" s="4"/>
      <c r="H30" s="2"/>
      <c r="I30" s="2"/>
      <c r="J30" s="2"/>
    </row>
  </sheetData>
  <mergeCells count="6">
    <mergeCell ref="C1:E1"/>
    <mergeCell ref="C2:E6"/>
    <mergeCell ref="A7:E7"/>
    <mergeCell ref="A9:A10"/>
    <mergeCell ref="B9:B10"/>
    <mergeCell ref="C9:E9"/>
  </mergeCells>
  <conditionalFormatting sqref="C2">
    <cfRule type="expression" dxfId="3" priority="2">
      <formula>#REF!&lt;&gt;""</formula>
    </cfRule>
  </conditionalFormatting>
  <pageMargins left="0.7" right="0.7" top="0.75" bottom="0.75" header="0.51180555555555496" footer="0.51180555555555496"/>
  <pageSetup paperSize="9" scale="72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view="pageBreakPreview" topLeftCell="A176" workbookViewId="0">
      <selection activeCell="A180" sqref="A180"/>
    </sheetView>
  </sheetViews>
  <sheetFormatPr defaultRowHeight="12.75" x14ac:dyDescent="0.2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4" customWidth="1"/>
    <col min="10" max="10" width="5.33203125" hidden="1" customWidth="1"/>
    <col min="11" max="13" width="14" customWidth="1"/>
    <col min="14" max="1025" width="8.6640625" customWidth="1"/>
  </cols>
  <sheetData>
    <row r="1" spans="1:13" ht="12.75" customHeight="1" x14ac:dyDescent="0.2">
      <c r="I1" s="192" t="s">
        <v>48</v>
      </c>
      <c r="J1" s="192"/>
      <c r="K1" s="192"/>
      <c r="L1" s="192"/>
      <c r="M1" s="192"/>
    </row>
    <row r="2" spans="1:13" ht="90" customHeight="1" x14ac:dyDescent="0.2">
      <c r="A2" s="37"/>
      <c r="B2" s="37"/>
      <c r="C2" s="37"/>
      <c r="D2" s="38"/>
      <c r="E2" s="38"/>
      <c r="F2" s="38"/>
      <c r="G2" s="38"/>
      <c r="H2" s="38"/>
      <c r="I2" s="193" t="s">
        <v>49</v>
      </c>
      <c r="J2" s="193"/>
      <c r="K2" s="193"/>
      <c r="L2" s="193"/>
      <c r="M2" s="193"/>
    </row>
    <row r="3" spans="1:13" ht="64.5" customHeight="1" x14ac:dyDescent="0.2">
      <c r="A3" s="194" t="s">
        <v>50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13" ht="15" customHeight="1" x14ac:dyDescent="0.2">
      <c r="A4" s="39"/>
      <c r="B4" s="39"/>
      <c r="C4" s="39"/>
      <c r="D4" s="39"/>
      <c r="E4" s="39"/>
      <c r="F4" s="39"/>
      <c r="G4" s="39"/>
      <c r="H4" s="39"/>
      <c r="I4" s="195" t="s">
        <v>2</v>
      </c>
      <c r="J4" s="195"/>
      <c r="K4" s="195"/>
      <c r="L4" s="195"/>
      <c r="M4" s="195"/>
    </row>
    <row r="5" spans="1:13" ht="19.899999999999999" customHeight="1" x14ac:dyDescent="0.2">
      <c r="A5" s="196" t="s">
        <v>4</v>
      </c>
      <c r="B5" s="196" t="s">
        <v>51</v>
      </c>
      <c r="C5" s="196" t="s">
        <v>52</v>
      </c>
      <c r="D5" s="196" t="s">
        <v>53</v>
      </c>
      <c r="E5" s="196" t="s">
        <v>54</v>
      </c>
      <c r="F5" s="196"/>
      <c r="G5" s="196"/>
      <c r="H5" s="196"/>
      <c r="I5" s="196" t="s">
        <v>55</v>
      </c>
      <c r="J5" s="197"/>
      <c r="K5" s="196" t="s">
        <v>5</v>
      </c>
      <c r="L5" s="196"/>
      <c r="M5" s="196"/>
    </row>
    <row r="6" spans="1:13" ht="16.350000000000001" customHeight="1" x14ac:dyDescent="0.2">
      <c r="A6" s="196"/>
      <c r="B6" s="196"/>
      <c r="C6" s="196"/>
      <c r="D6" s="196"/>
      <c r="E6" s="196"/>
      <c r="F6" s="196"/>
      <c r="G6" s="196"/>
      <c r="H6" s="196"/>
      <c r="I6" s="196"/>
      <c r="J6" s="197"/>
      <c r="K6" s="9" t="s">
        <v>6</v>
      </c>
      <c r="L6" s="9" t="s">
        <v>7</v>
      </c>
      <c r="M6" s="9" t="s">
        <v>8</v>
      </c>
    </row>
    <row r="7" spans="1:13" ht="14.45" customHeight="1" x14ac:dyDescent="0.2">
      <c r="A7" s="40" t="s">
        <v>56</v>
      </c>
      <c r="B7" s="40" t="s">
        <v>57</v>
      </c>
      <c r="C7" s="40" t="s">
        <v>9</v>
      </c>
      <c r="D7" s="40" t="s">
        <v>10</v>
      </c>
      <c r="E7" s="40" t="s">
        <v>11</v>
      </c>
      <c r="F7" s="40" t="s">
        <v>58</v>
      </c>
      <c r="G7" s="40" t="s">
        <v>59</v>
      </c>
      <c r="H7" s="40" t="s">
        <v>60</v>
      </c>
      <c r="I7" s="40" t="s">
        <v>61</v>
      </c>
      <c r="J7" s="41"/>
      <c r="K7" s="40" t="s">
        <v>62</v>
      </c>
      <c r="L7" s="40" t="s">
        <v>63</v>
      </c>
      <c r="M7" s="40" t="s">
        <v>64</v>
      </c>
    </row>
    <row r="8" spans="1:13" ht="14.45" customHeight="1" x14ac:dyDescent="0.2">
      <c r="A8" s="42" t="s">
        <v>65</v>
      </c>
      <c r="B8" s="40"/>
      <c r="C8" s="40"/>
      <c r="D8" s="40"/>
      <c r="E8" s="40"/>
      <c r="F8" s="40"/>
      <c r="G8" s="40"/>
      <c r="H8" s="40"/>
      <c r="I8" s="40"/>
      <c r="J8" s="41"/>
      <c r="K8" s="43">
        <f>K9</f>
        <v>1768.8999999999999</v>
      </c>
      <c r="L8" s="43">
        <f>L9</f>
        <v>1281.2</v>
      </c>
      <c r="M8" s="43">
        <f>M9</f>
        <v>1316.7</v>
      </c>
    </row>
    <row r="9" spans="1:13" ht="60" x14ac:dyDescent="0.2">
      <c r="A9" s="44" t="s">
        <v>66</v>
      </c>
      <c r="B9" s="44">
        <v>912</v>
      </c>
      <c r="C9" s="44"/>
      <c r="D9" s="44"/>
      <c r="E9" s="44"/>
      <c r="F9" s="44"/>
      <c r="G9" s="44"/>
      <c r="H9" s="44"/>
      <c r="I9" s="44"/>
      <c r="J9" s="45"/>
      <c r="K9" s="46">
        <f>K10+K98+K115+K124+K159+K173+K188</f>
        <v>1768.8999999999999</v>
      </c>
      <c r="L9" s="46">
        <f>L10+L98+L115+L124+L159+L173+L188</f>
        <v>1281.2</v>
      </c>
      <c r="M9" s="46">
        <f>M10+M98+M115+M124+M159+M173+M188</f>
        <v>1316.7</v>
      </c>
    </row>
    <row r="10" spans="1:13" x14ac:dyDescent="0.2">
      <c r="A10" s="47" t="s">
        <v>67</v>
      </c>
      <c r="B10" s="47">
        <f t="shared" ref="B10:B41" si="0">$B$9</f>
        <v>912</v>
      </c>
      <c r="C10" s="48" t="s">
        <v>68</v>
      </c>
      <c r="D10" s="48"/>
      <c r="E10" s="48"/>
      <c r="F10" s="48"/>
      <c r="G10" s="48"/>
      <c r="H10" s="48"/>
      <c r="I10" s="48"/>
      <c r="J10" s="49"/>
      <c r="K10" s="50">
        <f>K11+K28+K83+K90</f>
        <v>1135.6999999999998</v>
      </c>
      <c r="L10" s="50">
        <f>L11+L28+L83+L90</f>
        <v>660.9</v>
      </c>
      <c r="M10" s="50">
        <f>M11+M28+M83+M90</f>
        <v>672.9</v>
      </c>
    </row>
    <row r="11" spans="1:13" ht="51" customHeight="1" x14ac:dyDescent="0.2">
      <c r="A11" s="47" t="s">
        <v>69</v>
      </c>
      <c r="B11" s="47">
        <f t="shared" si="0"/>
        <v>912</v>
      </c>
      <c r="C11" s="48" t="s">
        <v>68</v>
      </c>
      <c r="D11" s="48" t="s">
        <v>70</v>
      </c>
      <c r="E11" s="48"/>
      <c r="F11" s="48"/>
      <c r="G11" s="48"/>
      <c r="H11" s="48"/>
      <c r="I11" s="48"/>
      <c r="J11" s="49"/>
      <c r="K11" s="50">
        <f t="shared" ref="K11:M12" si="1">K12</f>
        <v>358.1</v>
      </c>
      <c r="L11" s="50">
        <f t="shared" si="1"/>
        <v>266.89999999999998</v>
      </c>
      <c r="M11" s="50">
        <f t="shared" si="1"/>
        <v>266.89999999999998</v>
      </c>
    </row>
    <row r="12" spans="1:13" ht="50.25" customHeight="1" x14ac:dyDescent="0.2">
      <c r="A12" s="51" t="s">
        <v>71</v>
      </c>
      <c r="B12" s="52">
        <f t="shared" si="0"/>
        <v>912</v>
      </c>
      <c r="C12" s="53" t="s">
        <v>68</v>
      </c>
      <c r="D12" s="53" t="s">
        <v>70</v>
      </c>
      <c r="E12" s="53" t="s">
        <v>72</v>
      </c>
      <c r="F12" s="53" t="s">
        <v>73</v>
      </c>
      <c r="G12" s="53"/>
      <c r="H12" s="53"/>
      <c r="I12" s="53"/>
      <c r="J12" s="54"/>
      <c r="K12" s="55">
        <f t="shared" si="1"/>
        <v>358.1</v>
      </c>
      <c r="L12" s="55">
        <f t="shared" si="1"/>
        <v>266.89999999999998</v>
      </c>
      <c r="M12" s="55">
        <f t="shared" si="1"/>
        <v>266.89999999999998</v>
      </c>
    </row>
    <row r="13" spans="1:13" ht="52.5" customHeight="1" x14ac:dyDescent="0.2">
      <c r="A13" s="51" t="s">
        <v>74</v>
      </c>
      <c r="B13" s="52">
        <f t="shared" si="0"/>
        <v>912</v>
      </c>
      <c r="C13" s="53" t="s">
        <v>68</v>
      </c>
      <c r="D13" s="53" t="s">
        <v>70</v>
      </c>
      <c r="E13" s="53" t="s">
        <v>72</v>
      </c>
      <c r="F13" s="53" t="s">
        <v>56</v>
      </c>
      <c r="G13" s="53"/>
      <c r="H13" s="53"/>
      <c r="I13" s="53"/>
      <c r="J13" s="54"/>
      <c r="K13" s="55">
        <f>K14+K21</f>
        <v>358.1</v>
      </c>
      <c r="L13" s="55">
        <f>L14+L21</f>
        <v>266.89999999999998</v>
      </c>
      <c r="M13" s="55">
        <f>M14+M21</f>
        <v>266.89999999999998</v>
      </c>
    </row>
    <row r="14" spans="1:13" ht="24" x14ac:dyDescent="0.2">
      <c r="A14" s="51" t="s">
        <v>75</v>
      </c>
      <c r="B14" s="52">
        <f t="shared" si="0"/>
        <v>912</v>
      </c>
      <c r="C14" s="53" t="s">
        <v>68</v>
      </c>
      <c r="D14" s="53" t="s">
        <v>70</v>
      </c>
      <c r="E14" s="53" t="s">
        <v>72</v>
      </c>
      <c r="F14" s="53" t="s">
        <v>56</v>
      </c>
      <c r="G14" s="53" t="s">
        <v>76</v>
      </c>
      <c r="H14" s="53">
        <v>41150</v>
      </c>
      <c r="I14" s="53"/>
      <c r="J14" s="54"/>
      <c r="K14" s="55">
        <f t="shared" ref="K14:M15" si="2">K15</f>
        <v>358.1</v>
      </c>
      <c r="L14" s="55">
        <f t="shared" si="2"/>
        <v>266.89999999999998</v>
      </c>
      <c r="M14" s="55">
        <f t="shared" si="2"/>
        <v>266.89999999999998</v>
      </c>
    </row>
    <row r="15" spans="1:13" ht="72" x14ac:dyDescent="0.2">
      <c r="A15" s="51" t="s">
        <v>77</v>
      </c>
      <c r="B15" s="52">
        <f t="shared" si="0"/>
        <v>912</v>
      </c>
      <c r="C15" s="53" t="s">
        <v>68</v>
      </c>
      <c r="D15" s="53" t="s">
        <v>70</v>
      </c>
      <c r="E15" s="53" t="s">
        <v>72</v>
      </c>
      <c r="F15" s="53" t="s">
        <v>56</v>
      </c>
      <c r="G15" s="53" t="s">
        <v>76</v>
      </c>
      <c r="H15" s="53">
        <v>41150</v>
      </c>
      <c r="I15" s="53">
        <v>100</v>
      </c>
      <c r="J15" s="54"/>
      <c r="K15" s="55">
        <f t="shared" si="2"/>
        <v>358.1</v>
      </c>
      <c r="L15" s="55">
        <f t="shared" si="2"/>
        <v>266.89999999999998</v>
      </c>
      <c r="M15" s="55">
        <f t="shared" si="2"/>
        <v>266.89999999999998</v>
      </c>
    </row>
    <row r="16" spans="1:13" ht="33" customHeight="1" x14ac:dyDescent="0.2">
      <c r="A16" s="51" t="s">
        <v>78</v>
      </c>
      <c r="B16" s="52">
        <f t="shared" si="0"/>
        <v>912</v>
      </c>
      <c r="C16" s="53" t="s">
        <v>68</v>
      </c>
      <c r="D16" s="53" t="s">
        <v>70</v>
      </c>
      <c r="E16" s="53" t="s">
        <v>72</v>
      </c>
      <c r="F16" s="53" t="s">
        <v>56</v>
      </c>
      <c r="G16" s="53" t="s">
        <v>76</v>
      </c>
      <c r="H16" s="53">
        <v>41150</v>
      </c>
      <c r="I16" s="53">
        <v>120</v>
      </c>
      <c r="J16" s="54"/>
      <c r="K16" s="55">
        <f>K17+K19</f>
        <v>358.1</v>
      </c>
      <c r="L16" s="55">
        <f>L17+L19</f>
        <v>266.89999999999998</v>
      </c>
      <c r="M16" s="55">
        <f>M17+M19</f>
        <v>266.89999999999998</v>
      </c>
    </row>
    <row r="17" spans="1:13" ht="24" hidden="1" x14ac:dyDescent="0.2">
      <c r="A17" s="56" t="s">
        <v>79</v>
      </c>
      <c r="B17" s="56">
        <f t="shared" si="0"/>
        <v>912</v>
      </c>
      <c r="C17" s="54" t="s">
        <v>68</v>
      </c>
      <c r="D17" s="54" t="s">
        <v>70</v>
      </c>
      <c r="E17" s="54" t="s">
        <v>72</v>
      </c>
      <c r="F17" s="54" t="s">
        <v>56</v>
      </c>
      <c r="G17" s="54" t="s">
        <v>76</v>
      </c>
      <c r="H17" s="54">
        <v>41150</v>
      </c>
      <c r="I17" s="54">
        <v>121</v>
      </c>
      <c r="J17" s="54"/>
      <c r="K17" s="57">
        <f>K18</f>
        <v>275</v>
      </c>
      <c r="L17" s="57">
        <f>L18</f>
        <v>205</v>
      </c>
      <c r="M17" s="57">
        <f>M18</f>
        <v>205</v>
      </c>
    </row>
    <row r="18" spans="1:13" hidden="1" x14ac:dyDescent="0.2">
      <c r="A18" s="58" t="s">
        <v>80</v>
      </c>
      <c r="B18" s="58">
        <f t="shared" si="0"/>
        <v>912</v>
      </c>
      <c r="C18" s="59" t="s">
        <v>68</v>
      </c>
      <c r="D18" s="59" t="s">
        <v>70</v>
      </c>
      <c r="E18" s="59" t="s">
        <v>72</v>
      </c>
      <c r="F18" s="59" t="s">
        <v>56</v>
      </c>
      <c r="G18" s="59" t="s">
        <v>76</v>
      </c>
      <c r="H18" s="59">
        <v>41150</v>
      </c>
      <c r="I18" s="59">
        <v>121</v>
      </c>
      <c r="J18" s="59">
        <v>211</v>
      </c>
      <c r="K18" s="60">
        <v>275</v>
      </c>
      <c r="L18" s="60">
        <v>205</v>
      </c>
      <c r="M18" s="60">
        <v>205</v>
      </c>
    </row>
    <row r="19" spans="1:13" ht="60" hidden="1" x14ac:dyDescent="0.2">
      <c r="A19" s="56" t="s">
        <v>81</v>
      </c>
      <c r="B19" s="56">
        <f t="shared" si="0"/>
        <v>912</v>
      </c>
      <c r="C19" s="54" t="s">
        <v>68</v>
      </c>
      <c r="D19" s="54" t="s">
        <v>70</v>
      </c>
      <c r="E19" s="54" t="s">
        <v>72</v>
      </c>
      <c r="F19" s="54" t="s">
        <v>56</v>
      </c>
      <c r="G19" s="54" t="s">
        <v>76</v>
      </c>
      <c r="H19" s="54">
        <v>41150</v>
      </c>
      <c r="I19" s="54">
        <v>129</v>
      </c>
      <c r="J19" s="54"/>
      <c r="K19" s="57">
        <f>K20</f>
        <v>83.1</v>
      </c>
      <c r="L19" s="57">
        <f>L20</f>
        <v>61.9</v>
      </c>
      <c r="M19" s="57">
        <f>M20</f>
        <v>61.9</v>
      </c>
    </row>
    <row r="20" spans="1:13" hidden="1" x14ac:dyDescent="0.2">
      <c r="A20" s="58" t="s">
        <v>82</v>
      </c>
      <c r="B20" s="58">
        <f t="shared" si="0"/>
        <v>912</v>
      </c>
      <c r="C20" s="59" t="s">
        <v>68</v>
      </c>
      <c r="D20" s="59" t="s">
        <v>70</v>
      </c>
      <c r="E20" s="59" t="s">
        <v>72</v>
      </c>
      <c r="F20" s="59" t="s">
        <v>56</v>
      </c>
      <c r="G20" s="59" t="s">
        <v>76</v>
      </c>
      <c r="H20" s="59">
        <v>41150</v>
      </c>
      <c r="I20" s="59">
        <v>129</v>
      </c>
      <c r="J20" s="59">
        <v>213</v>
      </c>
      <c r="K20" s="60">
        <v>83.1</v>
      </c>
      <c r="L20" s="60">
        <v>61.9</v>
      </c>
      <c r="M20" s="60">
        <v>61.9</v>
      </c>
    </row>
    <row r="21" spans="1:13" ht="60" hidden="1" x14ac:dyDescent="0.2">
      <c r="A21" s="51" t="s">
        <v>83</v>
      </c>
      <c r="B21" s="52">
        <f t="shared" si="0"/>
        <v>912</v>
      </c>
      <c r="C21" s="53" t="s">
        <v>68</v>
      </c>
      <c r="D21" s="53" t="s">
        <v>70</v>
      </c>
      <c r="E21" s="53" t="s">
        <v>72</v>
      </c>
      <c r="F21" s="53" t="s">
        <v>56</v>
      </c>
      <c r="G21" s="53" t="s">
        <v>76</v>
      </c>
      <c r="H21" s="53" t="s">
        <v>84</v>
      </c>
      <c r="I21" s="53"/>
      <c r="J21" s="54"/>
      <c r="K21" s="55">
        <f t="shared" ref="K21:M22" si="3">K22</f>
        <v>0</v>
      </c>
      <c r="L21" s="55">
        <f t="shared" si="3"/>
        <v>0</v>
      </c>
      <c r="M21" s="55">
        <f t="shared" si="3"/>
        <v>0</v>
      </c>
    </row>
    <row r="22" spans="1:13" ht="72" hidden="1" x14ac:dyDescent="0.2">
      <c r="A22" s="52" t="s">
        <v>77</v>
      </c>
      <c r="B22" s="52">
        <f t="shared" si="0"/>
        <v>912</v>
      </c>
      <c r="C22" s="53" t="s">
        <v>68</v>
      </c>
      <c r="D22" s="53" t="s">
        <v>70</v>
      </c>
      <c r="E22" s="53" t="s">
        <v>72</v>
      </c>
      <c r="F22" s="53" t="s">
        <v>56</v>
      </c>
      <c r="G22" s="53" t="s">
        <v>76</v>
      </c>
      <c r="H22" s="53" t="s">
        <v>84</v>
      </c>
      <c r="I22" s="53" t="s">
        <v>85</v>
      </c>
      <c r="J22" s="54"/>
      <c r="K22" s="55">
        <f t="shared" si="3"/>
        <v>0</v>
      </c>
      <c r="L22" s="55">
        <f t="shared" si="3"/>
        <v>0</v>
      </c>
      <c r="M22" s="55">
        <f t="shared" si="3"/>
        <v>0</v>
      </c>
    </row>
    <row r="23" spans="1:13" ht="36" hidden="1" x14ac:dyDescent="0.2">
      <c r="A23" s="51" t="s">
        <v>78</v>
      </c>
      <c r="B23" s="52">
        <f t="shared" si="0"/>
        <v>912</v>
      </c>
      <c r="C23" s="53" t="s">
        <v>68</v>
      </c>
      <c r="D23" s="53" t="s">
        <v>70</v>
      </c>
      <c r="E23" s="53" t="s">
        <v>72</v>
      </c>
      <c r="F23" s="53" t="s">
        <v>56</v>
      </c>
      <c r="G23" s="53" t="s">
        <v>76</v>
      </c>
      <c r="H23" s="53" t="s">
        <v>84</v>
      </c>
      <c r="I23" s="53" t="s">
        <v>86</v>
      </c>
      <c r="J23" s="54"/>
      <c r="K23" s="55">
        <f>K24+K26</f>
        <v>0</v>
      </c>
      <c r="L23" s="55">
        <f>L24+L26</f>
        <v>0</v>
      </c>
      <c r="M23" s="55">
        <f>M24+M26</f>
        <v>0</v>
      </c>
    </row>
    <row r="24" spans="1:13" ht="24" hidden="1" x14ac:dyDescent="0.2">
      <c r="A24" s="56" t="s">
        <v>79</v>
      </c>
      <c r="B24" s="56">
        <f t="shared" si="0"/>
        <v>912</v>
      </c>
      <c r="C24" s="54" t="s">
        <v>68</v>
      </c>
      <c r="D24" s="54" t="s">
        <v>70</v>
      </c>
      <c r="E24" s="54" t="s">
        <v>72</v>
      </c>
      <c r="F24" s="54" t="s">
        <v>56</v>
      </c>
      <c r="G24" s="54" t="s">
        <v>76</v>
      </c>
      <c r="H24" s="54" t="s">
        <v>84</v>
      </c>
      <c r="I24" s="54">
        <v>121</v>
      </c>
      <c r="J24" s="54"/>
      <c r="K24" s="57">
        <f>K25</f>
        <v>0</v>
      </c>
      <c r="L24" s="57">
        <f>L25</f>
        <v>0</v>
      </c>
      <c r="M24" s="57">
        <f>M25</f>
        <v>0</v>
      </c>
    </row>
    <row r="25" spans="1:13" hidden="1" x14ac:dyDescent="0.2">
      <c r="A25" s="58" t="s">
        <v>80</v>
      </c>
      <c r="B25" s="58">
        <f t="shared" si="0"/>
        <v>912</v>
      </c>
      <c r="C25" s="59" t="s">
        <v>68</v>
      </c>
      <c r="D25" s="59" t="s">
        <v>70</v>
      </c>
      <c r="E25" s="59" t="s">
        <v>72</v>
      </c>
      <c r="F25" s="59" t="s">
        <v>56</v>
      </c>
      <c r="G25" s="59" t="s">
        <v>76</v>
      </c>
      <c r="H25" s="59" t="s">
        <v>84</v>
      </c>
      <c r="I25" s="59">
        <v>121</v>
      </c>
      <c r="J25" s="59" t="s">
        <v>87</v>
      </c>
      <c r="K25" s="60"/>
      <c r="L25" s="60"/>
      <c r="M25" s="60"/>
    </row>
    <row r="26" spans="1:13" ht="60" hidden="1" x14ac:dyDescent="0.2">
      <c r="A26" s="56" t="s">
        <v>81</v>
      </c>
      <c r="B26" s="56">
        <f t="shared" si="0"/>
        <v>912</v>
      </c>
      <c r="C26" s="54" t="s">
        <v>68</v>
      </c>
      <c r="D26" s="54" t="s">
        <v>70</v>
      </c>
      <c r="E26" s="54" t="s">
        <v>72</v>
      </c>
      <c r="F26" s="54" t="s">
        <v>56</v>
      </c>
      <c r="G26" s="54" t="s">
        <v>76</v>
      </c>
      <c r="H26" s="54" t="s">
        <v>84</v>
      </c>
      <c r="I26" s="54" t="s">
        <v>88</v>
      </c>
      <c r="J26" s="54"/>
      <c r="K26" s="57">
        <f>K27</f>
        <v>0</v>
      </c>
      <c r="L26" s="57">
        <f>L27</f>
        <v>0</v>
      </c>
      <c r="M26" s="57">
        <f>M27</f>
        <v>0</v>
      </c>
    </row>
    <row r="27" spans="1:13" ht="24" hidden="1" x14ac:dyDescent="0.2">
      <c r="A27" s="58" t="s">
        <v>82</v>
      </c>
      <c r="B27" s="58">
        <f t="shared" si="0"/>
        <v>912</v>
      </c>
      <c r="C27" s="59" t="s">
        <v>68</v>
      </c>
      <c r="D27" s="59" t="s">
        <v>70</v>
      </c>
      <c r="E27" s="59" t="s">
        <v>72</v>
      </c>
      <c r="F27" s="59" t="s">
        <v>56</v>
      </c>
      <c r="G27" s="59" t="s">
        <v>76</v>
      </c>
      <c r="H27" s="59" t="s">
        <v>84</v>
      </c>
      <c r="I27" s="59" t="s">
        <v>88</v>
      </c>
      <c r="J27" s="59" t="s">
        <v>89</v>
      </c>
      <c r="K27" s="60"/>
      <c r="L27" s="60"/>
      <c r="M27" s="60"/>
    </row>
    <row r="28" spans="1:13" ht="48.75" customHeight="1" x14ac:dyDescent="0.2">
      <c r="A28" s="61" t="s">
        <v>90</v>
      </c>
      <c r="B28" s="47">
        <f t="shared" si="0"/>
        <v>912</v>
      </c>
      <c r="C28" s="48" t="s">
        <v>68</v>
      </c>
      <c r="D28" s="48" t="s">
        <v>91</v>
      </c>
      <c r="E28" s="48"/>
      <c r="F28" s="48"/>
      <c r="G28" s="48"/>
      <c r="H28" s="48"/>
      <c r="I28" s="48"/>
      <c r="J28" s="49"/>
      <c r="K28" s="50">
        <f t="shared" ref="K28:M29" si="4">K29</f>
        <v>775.59999999999991</v>
      </c>
      <c r="L28" s="50">
        <f t="shared" si="4"/>
        <v>392</v>
      </c>
      <c r="M28" s="50">
        <f t="shared" si="4"/>
        <v>404</v>
      </c>
    </row>
    <row r="29" spans="1:13" ht="51" customHeight="1" x14ac:dyDescent="0.2">
      <c r="A29" s="51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9" s="52">
        <f t="shared" si="0"/>
        <v>912</v>
      </c>
      <c r="C29" s="53" t="s">
        <v>68</v>
      </c>
      <c r="D29" s="53" t="s">
        <v>91</v>
      </c>
      <c r="E29" s="53">
        <v>65</v>
      </c>
      <c r="F29" s="53" t="s">
        <v>73</v>
      </c>
      <c r="G29" s="53"/>
      <c r="H29" s="53"/>
      <c r="I29" s="53"/>
      <c r="J29" s="54"/>
      <c r="K29" s="55">
        <f t="shared" si="4"/>
        <v>775.59999999999991</v>
      </c>
      <c r="L29" s="55">
        <f t="shared" si="4"/>
        <v>392</v>
      </c>
      <c r="M29" s="55">
        <f t="shared" si="4"/>
        <v>404</v>
      </c>
    </row>
    <row r="30" spans="1:13" ht="72" x14ac:dyDescent="0.2">
      <c r="A30" s="51" t="s">
        <v>92</v>
      </c>
      <c r="B30" s="52">
        <f t="shared" si="0"/>
        <v>912</v>
      </c>
      <c r="C30" s="53" t="s">
        <v>68</v>
      </c>
      <c r="D30" s="53" t="s">
        <v>91</v>
      </c>
      <c r="E30" s="53">
        <v>65</v>
      </c>
      <c r="F30" s="53">
        <v>2</v>
      </c>
      <c r="G30" s="53"/>
      <c r="H30" s="53"/>
      <c r="I30" s="53"/>
      <c r="J30" s="54"/>
      <c r="K30" s="55">
        <f>K31+K38+K67+K78</f>
        <v>775.59999999999991</v>
      </c>
      <c r="L30" s="55">
        <f>L31+L38+L67+L78</f>
        <v>392</v>
      </c>
      <c r="M30" s="55">
        <f>M31+M38+M67+M78</f>
        <v>404</v>
      </c>
    </row>
    <row r="31" spans="1:13" ht="36" x14ac:dyDescent="0.2">
      <c r="A31" s="51" t="s">
        <v>93</v>
      </c>
      <c r="B31" s="52">
        <f t="shared" si="0"/>
        <v>912</v>
      </c>
      <c r="C31" s="53" t="s">
        <v>68</v>
      </c>
      <c r="D31" s="53" t="s">
        <v>91</v>
      </c>
      <c r="E31" s="53">
        <v>65</v>
      </c>
      <c r="F31" s="53">
        <v>2</v>
      </c>
      <c r="G31" s="53" t="s">
        <v>76</v>
      </c>
      <c r="H31" s="53">
        <v>41110</v>
      </c>
      <c r="I31" s="53"/>
      <c r="J31" s="54"/>
      <c r="K31" s="55">
        <f t="shared" ref="K31:M32" si="5">K32</f>
        <v>493.6</v>
      </c>
      <c r="L31" s="55">
        <f t="shared" si="5"/>
        <v>325.5</v>
      </c>
      <c r="M31" s="55">
        <f t="shared" si="5"/>
        <v>338.5</v>
      </c>
    </row>
    <row r="32" spans="1:13" ht="72" x14ac:dyDescent="0.2">
      <c r="A32" s="51" t="s">
        <v>77</v>
      </c>
      <c r="B32" s="52">
        <f t="shared" si="0"/>
        <v>912</v>
      </c>
      <c r="C32" s="53" t="s">
        <v>68</v>
      </c>
      <c r="D32" s="53" t="s">
        <v>91</v>
      </c>
      <c r="E32" s="53">
        <v>65</v>
      </c>
      <c r="F32" s="53">
        <v>2</v>
      </c>
      <c r="G32" s="53" t="s">
        <v>76</v>
      </c>
      <c r="H32" s="53">
        <v>41110</v>
      </c>
      <c r="I32" s="53">
        <v>100</v>
      </c>
      <c r="J32" s="54"/>
      <c r="K32" s="55">
        <f t="shared" si="5"/>
        <v>493.6</v>
      </c>
      <c r="L32" s="55">
        <f t="shared" si="5"/>
        <v>325.5</v>
      </c>
      <c r="M32" s="55">
        <f t="shared" si="5"/>
        <v>338.5</v>
      </c>
    </row>
    <row r="33" spans="1:13" ht="36" x14ac:dyDescent="0.2">
      <c r="A33" s="51" t="s">
        <v>78</v>
      </c>
      <c r="B33" s="52">
        <f t="shared" si="0"/>
        <v>912</v>
      </c>
      <c r="C33" s="53" t="s">
        <v>68</v>
      </c>
      <c r="D33" s="53" t="s">
        <v>91</v>
      </c>
      <c r="E33" s="53">
        <v>65</v>
      </c>
      <c r="F33" s="53">
        <v>2</v>
      </c>
      <c r="G33" s="53" t="s">
        <v>76</v>
      </c>
      <c r="H33" s="53">
        <v>41110</v>
      </c>
      <c r="I33" s="53">
        <v>120</v>
      </c>
      <c r="J33" s="54"/>
      <c r="K33" s="55">
        <f>K34+K36</f>
        <v>493.6</v>
      </c>
      <c r="L33" s="55">
        <f>L34+L36</f>
        <v>325.5</v>
      </c>
      <c r="M33" s="55">
        <f>M34+M36</f>
        <v>338.5</v>
      </c>
    </row>
    <row r="34" spans="1:13" ht="20.25" hidden="1" customHeight="1" x14ac:dyDescent="0.2">
      <c r="A34" s="56" t="s">
        <v>79</v>
      </c>
      <c r="B34" s="56">
        <f t="shared" si="0"/>
        <v>912</v>
      </c>
      <c r="C34" s="54" t="s">
        <v>68</v>
      </c>
      <c r="D34" s="54" t="s">
        <v>91</v>
      </c>
      <c r="E34" s="54">
        <v>65</v>
      </c>
      <c r="F34" s="54">
        <v>2</v>
      </c>
      <c r="G34" s="54" t="s">
        <v>76</v>
      </c>
      <c r="H34" s="54">
        <v>41110</v>
      </c>
      <c r="I34" s="54">
        <v>121</v>
      </c>
      <c r="J34" s="54"/>
      <c r="K34" s="57">
        <f>K35</f>
        <v>360</v>
      </c>
      <c r="L34" s="57">
        <f>L35</f>
        <v>250</v>
      </c>
      <c r="M34" s="57">
        <f>M35</f>
        <v>260</v>
      </c>
    </row>
    <row r="35" spans="1:13" ht="15.75" hidden="1" customHeight="1" x14ac:dyDescent="0.2">
      <c r="A35" s="58" t="s">
        <v>80</v>
      </c>
      <c r="B35" s="58">
        <f t="shared" si="0"/>
        <v>912</v>
      </c>
      <c r="C35" s="59" t="s">
        <v>68</v>
      </c>
      <c r="D35" s="59" t="s">
        <v>91</v>
      </c>
      <c r="E35" s="59">
        <v>65</v>
      </c>
      <c r="F35" s="59">
        <v>2</v>
      </c>
      <c r="G35" s="59" t="s">
        <v>76</v>
      </c>
      <c r="H35" s="59">
        <v>41110</v>
      </c>
      <c r="I35" s="59">
        <v>121</v>
      </c>
      <c r="J35" s="59">
        <v>211</v>
      </c>
      <c r="K35" s="60">
        <v>360</v>
      </c>
      <c r="L35" s="60">
        <v>250</v>
      </c>
      <c r="M35" s="60">
        <v>260</v>
      </c>
    </row>
    <row r="36" spans="1:13" ht="60" hidden="1" x14ac:dyDescent="0.2">
      <c r="A36" s="56" t="s">
        <v>81</v>
      </c>
      <c r="B36" s="56">
        <f t="shared" si="0"/>
        <v>912</v>
      </c>
      <c r="C36" s="54" t="s">
        <v>68</v>
      </c>
      <c r="D36" s="54" t="s">
        <v>91</v>
      </c>
      <c r="E36" s="54">
        <v>65</v>
      </c>
      <c r="F36" s="54">
        <v>2</v>
      </c>
      <c r="G36" s="54" t="s">
        <v>76</v>
      </c>
      <c r="H36" s="54">
        <v>41110</v>
      </c>
      <c r="I36" s="54">
        <v>129</v>
      </c>
      <c r="J36" s="54"/>
      <c r="K36" s="57">
        <f>K37</f>
        <v>133.6</v>
      </c>
      <c r="L36" s="57">
        <f>L37</f>
        <v>75.5</v>
      </c>
      <c r="M36" s="57">
        <f>M37</f>
        <v>78.5</v>
      </c>
    </row>
    <row r="37" spans="1:13" hidden="1" x14ac:dyDescent="0.2">
      <c r="A37" s="58" t="s">
        <v>82</v>
      </c>
      <c r="B37" s="58">
        <f t="shared" si="0"/>
        <v>912</v>
      </c>
      <c r="C37" s="59" t="s">
        <v>68</v>
      </c>
      <c r="D37" s="59" t="s">
        <v>91</v>
      </c>
      <c r="E37" s="59">
        <v>65</v>
      </c>
      <c r="F37" s="59">
        <v>2</v>
      </c>
      <c r="G37" s="59" t="s">
        <v>76</v>
      </c>
      <c r="H37" s="59">
        <v>41110</v>
      </c>
      <c r="I37" s="59">
        <v>129</v>
      </c>
      <c r="J37" s="59">
        <v>213</v>
      </c>
      <c r="K37" s="60">
        <v>133.6</v>
      </c>
      <c r="L37" s="60">
        <v>75.5</v>
      </c>
      <c r="M37" s="60">
        <v>78.5</v>
      </c>
    </row>
    <row r="38" spans="1:13" ht="24" x14ac:dyDescent="0.2">
      <c r="A38" s="51" t="s">
        <v>94</v>
      </c>
      <c r="B38" s="52">
        <f t="shared" si="0"/>
        <v>912</v>
      </c>
      <c r="C38" s="53" t="s">
        <v>68</v>
      </c>
      <c r="D38" s="53" t="s">
        <v>91</v>
      </c>
      <c r="E38" s="53">
        <v>65</v>
      </c>
      <c r="F38" s="53">
        <v>2</v>
      </c>
      <c r="G38" s="53" t="s">
        <v>76</v>
      </c>
      <c r="H38" s="53" t="s">
        <v>95</v>
      </c>
      <c r="I38" s="53"/>
      <c r="J38" s="54"/>
      <c r="K38" s="55">
        <f>K39+K43+K56</f>
        <v>171.7</v>
      </c>
      <c r="L38" s="55">
        <f>L39+L43+L56</f>
        <v>66.199999999999989</v>
      </c>
      <c r="M38" s="55">
        <f>M39+M43+M56</f>
        <v>65.2</v>
      </c>
    </row>
    <row r="39" spans="1:13" ht="72" x14ac:dyDescent="0.2">
      <c r="A39" s="51" t="s">
        <v>77</v>
      </c>
      <c r="B39" s="52">
        <f t="shared" si="0"/>
        <v>912</v>
      </c>
      <c r="C39" s="53" t="s">
        <v>68</v>
      </c>
      <c r="D39" s="53" t="s">
        <v>91</v>
      </c>
      <c r="E39" s="53">
        <v>65</v>
      </c>
      <c r="F39" s="53">
        <v>2</v>
      </c>
      <c r="G39" s="53" t="s">
        <v>76</v>
      </c>
      <c r="H39" s="53" t="s">
        <v>95</v>
      </c>
      <c r="I39" s="53">
        <v>100</v>
      </c>
      <c r="J39" s="54"/>
      <c r="K39" s="55">
        <f t="shared" ref="K39:M41" si="6">K40</f>
        <v>0.6</v>
      </c>
      <c r="L39" s="55">
        <f t="shared" si="6"/>
        <v>0.6</v>
      </c>
      <c r="M39" s="55">
        <f t="shared" si="6"/>
        <v>0.6</v>
      </c>
    </row>
    <row r="40" spans="1:13" ht="34.5" customHeight="1" x14ac:dyDescent="0.2">
      <c r="A40" s="51" t="s">
        <v>78</v>
      </c>
      <c r="B40" s="52">
        <f t="shared" si="0"/>
        <v>912</v>
      </c>
      <c r="C40" s="53" t="s">
        <v>68</v>
      </c>
      <c r="D40" s="53" t="s">
        <v>91</v>
      </c>
      <c r="E40" s="53">
        <v>65</v>
      </c>
      <c r="F40" s="53">
        <v>2</v>
      </c>
      <c r="G40" s="53" t="s">
        <v>76</v>
      </c>
      <c r="H40" s="53" t="s">
        <v>95</v>
      </c>
      <c r="I40" s="53">
        <v>120</v>
      </c>
      <c r="J40" s="54"/>
      <c r="K40" s="55">
        <f t="shared" si="6"/>
        <v>0.6</v>
      </c>
      <c r="L40" s="55">
        <f t="shared" si="6"/>
        <v>0.6</v>
      </c>
      <c r="M40" s="55">
        <f t="shared" si="6"/>
        <v>0.6</v>
      </c>
    </row>
    <row r="41" spans="1:13" ht="48" hidden="1" x14ac:dyDescent="0.2">
      <c r="A41" s="56" t="s">
        <v>96</v>
      </c>
      <c r="B41" s="56">
        <f t="shared" si="0"/>
        <v>912</v>
      </c>
      <c r="C41" s="54" t="s">
        <v>68</v>
      </c>
      <c r="D41" s="54" t="s">
        <v>91</v>
      </c>
      <c r="E41" s="54">
        <v>65</v>
      </c>
      <c r="F41" s="54">
        <v>2</v>
      </c>
      <c r="G41" s="54" t="s">
        <v>76</v>
      </c>
      <c r="H41" s="54" t="s">
        <v>95</v>
      </c>
      <c r="I41" s="54">
        <v>122</v>
      </c>
      <c r="J41" s="54"/>
      <c r="K41" s="57">
        <f t="shared" si="6"/>
        <v>0.6</v>
      </c>
      <c r="L41" s="57">
        <f t="shared" si="6"/>
        <v>0.6</v>
      </c>
      <c r="M41" s="57">
        <f t="shared" si="6"/>
        <v>0.6</v>
      </c>
    </row>
    <row r="42" spans="1:13" ht="24" hidden="1" x14ac:dyDescent="0.2">
      <c r="A42" s="58" t="s">
        <v>97</v>
      </c>
      <c r="B42" s="58">
        <f t="shared" ref="B42:B73" si="7">$B$9</f>
        <v>912</v>
      </c>
      <c r="C42" s="59" t="s">
        <v>68</v>
      </c>
      <c r="D42" s="59" t="s">
        <v>91</v>
      </c>
      <c r="E42" s="59">
        <v>65</v>
      </c>
      <c r="F42" s="59">
        <v>2</v>
      </c>
      <c r="G42" s="59" t="s">
        <v>76</v>
      </c>
      <c r="H42" s="59" t="s">
        <v>95</v>
      </c>
      <c r="I42" s="59">
        <v>122</v>
      </c>
      <c r="J42" s="59">
        <v>212</v>
      </c>
      <c r="K42" s="60">
        <v>0.6</v>
      </c>
      <c r="L42" s="60">
        <v>0.6</v>
      </c>
      <c r="M42" s="60">
        <v>0.6</v>
      </c>
    </row>
    <row r="43" spans="1:13" ht="24" x14ac:dyDescent="0.2">
      <c r="A43" s="51" t="s">
        <v>98</v>
      </c>
      <c r="B43" s="52">
        <f t="shared" si="7"/>
        <v>912</v>
      </c>
      <c r="C43" s="53" t="s">
        <v>68</v>
      </c>
      <c r="D43" s="53" t="s">
        <v>91</v>
      </c>
      <c r="E43" s="53">
        <v>65</v>
      </c>
      <c r="F43" s="53">
        <v>2</v>
      </c>
      <c r="G43" s="53" t="s">
        <v>76</v>
      </c>
      <c r="H43" s="53" t="s">
        <v>95</v>
      </c>
      <c r="I43" s="53">
        <v>200</v>
      </c>
      <c r="J43" s="54"/>
      <c r="K43" s="55">
        <f>K44</f>
        <v>151.1</v>
      </c>
      <c r="L43" s="55">
        <f>L44</f>
        <v>55.599999999999994</v>
      </c>
      <c r="M43" s="55">
        <f>M44</f>
        <v>54.6</v>
      </c>
    </row>
    <row r="44" spans="1:13" ht="33.75" customHeight="1" x14ac:dyDescent="0.2">
      <c r="A44" s="51" t="s">
        <v>99</v>
      </c>
      <c r="B44" s="52">
        <f t="shared" si="7"/>
        <v>912</v>
      </c>
      <c r="C44" s="53" t="s">
        <v>68</v>
      </c>
      <c r="D44" s="53" t="s">
        <v>91</v>
      </c>
      <c r="E44" s="53">
        <v>65</v>
      </c>
      <c r="F44" s="53">
        <v>2</v>
      </c>
      <c r="G44" s="53" t="s">
        <v>76</v>
      </c>
      <c r="H44" s="53" t="s">
        <v>95</v>
      </c>
      <c r="I44" s="53">
        <v>240</v>
      </c>
      <c r="J44" s="54"/>
      <c r="K44" s="55">
        <f>K45+K54</f>
        <v>151.1</v>
      </c>
      <c r="L44" s="55">
        <f>L45+L54</f>
        <v>55.599999999999994</v>
      </c>
      <c r="M44" s="55">
        <f>M45+M54</f>
        <v>54.6</v>
      </c>
    </row>
    <row r="45" spans="1:13" hidden="1" x14ac:dyDescent="0.2">
      <c r="A45" s="56" t="s">
        <v>100</v>
      </c>
      <c r="B45" s="56">
        <f t="shared" si="7"/>
        <v>912</v>
      </c>
      <c r="C45" s="54" t="s">
        <v>68</v>
      </c>
      <c r="D45" s="54" t="s">
        <v>91</v>
      </c>
      <c r="E45" s="54">
        <v>65</v>
      </c>
      <c r="F45" s="54">
        <v>2</v>
      </c>
      <c r="G45" s="54" t="s">
        <v>76</v>
      </c>
      <c r="H45" s="54" t="s">
        <v>95</v>
      </c>
      <c r="I45" s="54">
        <v>244</v>
      </c>
      <c r="J45" s="54"/>
      <c r="K45" s="57">
        <f>K46+K47+K49+K50+K51+K52+K53+K48</f>
        <v>114.39999999999999</v>
      </c>
      <c r="L45" s="57">
        <f>L46+L47+L49+L50+L51+L52+L53+L48</f>
        <v>37.299999999999997</v>
      </c>
      <c r="M45" s="57">
        <f>M46+M47+M49+M50+M51+M52+M53+M48</f>
        <v>34.6</v>
      </c>
    </row>
    <row r="46" spans="1:13" hidden="1" x14ac:dyDescent="0.2">
      <c r="A46" s="58" t="s">
        <v>101</v>
      </c>
      <c r="B46" s="58">
        <f t="shared" si="7"/>
        <v>912</v>
      </c>
      <c r="C46" s="59" t="s">
        <v>68</v>
      </c>
      <c r="D46" s="59" t="s">
        <v>91</v>
      </c>
      <c r="E46" s="59">
        <v>65</v>
      </c>
      <c r="F46" s="59">
        <v>2</v>
      </c>
      <c r="G46" s="59" t="s">
        <v>76</v>
      </c>
      <c r="H46" s="59" t="s">
        <v>95</v>
      </c>
      <c r="I46" s="59">
        <v>244</v>
      </c>
      <c r="J46" s="59">
        <v>221</v>
      </c>
      <c r="K46" s="60">
        <v>20.8</v>
      </c>
      <c r="L46" s="60">
        <v>15</v>
      </c>
      <c r="M46" s="60">
        <v>13</v>
      </c>
    </row>
    <row r="47" spans="1:13" hidden="1" x14ac:dyDescent="0.2">
      <c r="A47" s="58" t="s">
        <v>102</v>
      </c>
      <c r="B47" s="58">
        <f t="shared" si="7"/>
        <v>912</v>
      </c>
      <c r="C47" s="59" t="s">
        <v>68</v>
      </c>
      <c r="D47" s="59" t="s">
        <v>91</v>
      </c>
      <c r="E47" s="59">
        <v>65</v>
      </c>
      <c r="F47" s="59">
        <v>2</v>
      </c>
      <c r="G47" s="59" t="s">
        <v>76</v>
      </c>
      <c r="H47" s="59" t="s">
        <v>95</v>
      </c>
      <c r="I47" s="59">
        <v>244</v>
      </c>
      <c r="J47" s="59">
        <v>222</v>
      </c>
      <c r="K47" s="60"/>
      <c r="L47" s="60"/>
      <c r="M47" s="60"/>
    </row>
    <row r="48" spans="1:13" s="62" customFormat="1" hidden="1" x14ac:dyDescent="0.2">
      <c r="A48" s="58" t="s">
        <v>103</v>
      </c>
      <c r="B48" s="58">
        <f t="shared" si="7"/>
        <v>912</v>
      </c>
      <c r="C48" s="59" t="s">
        <v>68</v>
      </c>
      <c r="D48" s="59" t="s">
        <v>91</v>
      </c>
      <c r="E48" s="59">
        <v>65</v>
      </c>
      <c r="F48" s="59">
        <v>2</v>
      </c>
      <c r="G48" s="59" t="s">
        <v>76</v>
      </c>
      <c r="H48" s="59" t="s">
        <v>95</v>
      </c>
      <c r="I48" s="59">
        <v>244</v>
      </c>
      <c r="J48" s="59" t="s">
        <v>104</v>
      </c>
      <c r="K48" s="60">
        <v>0.8</v>
      </c>
      <c r="L48" s="60"/>
      <c r="M48" s="60"/>
    </row>
    <row r="49" spans="1:13" ht="12.75" hidden="1" customHeight="1" x14ac:dyDescent="0.2">
      <c r="A49" s="58" t="s">
        <v>105</v>
      </c>
      <c r="B49" s="58">
        <f t="shared" si="7"/>
        <v>912</v>
      </c>
      <c r="C49" s="59" t="s">
        <v>68</v>
      </c>
      <c r="D49" s="59" t="s">
        <v>91</v>
      </c>
      <c r="E49" s="59">
        <v>65</v>
      </c>
      <c r="F49" s="59">
        <v>2</v>
      </c>
      <c r="G49" s="59" t="s">
        <v>76</v>
      </c>
      <c r="H49" s="59" t="s">
        <v>95</v>
      </c>
      <c r="I49" s="59">
        <v>244</v>
      </c>
      <c r="J49" s="59">
        <v>225</v>
      </c>
      <c r="K49" s="60">
        <v>20</v>
      </c>
      <c r="L49" s="60">
        <v>12</v>
      </c>
      <c r="M49" s="60">
        <v>11</v>
      </c>
    </row>
    <row r="50" spans="1:13" hidden="1" x14ac:dyDescent="0.2">
      <c r="A50" s="58" t="s">
        <v>106</v>
      </c>
      <c r="B50" s="58">
        <f t="shared" si="7"/>
        <v>912</v>
      </c>
      <c r="C50" s="59" t="s">
        <v>68</v>
      </c>
      <c r="D50" s="59" t="s">
        <v>91</v>
      </c>
      <c r="E50" s="59">
        <v>65</v>
      </c>
      <c r="F50" s="59">
        <v>2</v>
      </c>
      <c r="G50" s="59" t="s">
        <v>76</v>
      </c>
      <c r="H50" s="59" t="s">
        <v>95</v>
      </c>
      <c r="I50" s="59">
        <v>244</v>
      </c>
      <c r="J50" s="59">
        <v>226</v>
      </c>
      <c r="K50" s="60">
        <v>37.5</v>
      </c>
      <c r="L50" s="60">
        <v>10.3</v>
      </c>
      <c r="M50" s="60">
        <v>10.6</v>
      </c>
    </row>
    <row r="51" spans="1:13" hidden="1" x14ac:dyDescent="0.2">
      <c r="A51" s="58" t="s">
        <v>107</v>
      </c>
      <c r="B51" s="58">
        <f t="shared" si="7"/>
        <v>912</v>
      </c>
      <c r="C51" s="59" t="s">
        <v>68</v>
      </c>
      <c r="D51" s="59" t="s">
        <v>91</v>
      </c>
      <c r="E51" s="59">
        <v>65</v>
      </c>
      <c r="F51" s="59">
        <v>2</v>
      </c>
      <c r="G51" s="59" t="s">
        <v>76</v>
      </c>
      <c r="H51" s="59" t="s">
        <v>95</v>
      </c>
      <c r="I51" s="59">
        <v>244</v>
      </c>
      <c r="J51" s="59">
        <v>290</v>
      </c>
      <c r="K51" s="60"/>
      <c r="L51" s="60"/>
      <c r="M51" s="60"/>
    </row>
    <row r="52" spans="1:13" hidden="1" x14ac:dyDescent="0.2">
      <c r="A52" s="58" t="s">
        <v>108</v>
      </c>
      <c r="B52" s="58">
        <f t="shared" si="7"/>
        <v>912</v>
      </c>
      <c r="C52" s="59" t="s">
        <v>68</v>
      </c>
      <c r="D52" s="59" t="s">
        <v>91</v>
      </c>
      <c r="E52" s="59">
        <v>65</v>
      </c>
      <c r="F52" s="59">
        <v>2</v>
      </c>
      <c r="G52" s="59" t="s">
        <v>76</v>
      </c>
      <c r="H52" s="59" t="s">
        <v>95</v>
      </c>
      <c r="I52" s="59">
        <v>244</v>
      </c>
      <c r="J52" s="59">
        <v>310</v>
      </c>
      <c r="K52" s="60">
        <v>15.3</v>
      </c>
      <c r="L52" s="60"/>
      <c r="M52" s="60"/>
    </row>
    <row r="53" spans="1:13" ht="24" hidden="1" x14ac:dyDescent="0.2">
      <c r="A53" s="58" t="s">
        <v>109</v>
      </c>
      <c r="B53" s="58">
        <f t="shared" si="7"/>
        <v>912</v>
      </c>
      <c r="C53" s="59" t="s">
        <v>68</v>
      </c>
      <c r="D53" s="59" t="s">
        <v>91</v>
      </c>
      <c r="E53" s="59">
        <v>65</v>
      </c>
      <c r="F53" s="59">
        <v>2</v>
      </c>
      <c r="G53" s="59" t="s">
        <v>76</v>
      </c>
      <c r="H53" s="59" t="s">
        <v>95</v>
      </c>
      <c r="I53" s="59">
        <v>244</v>
      </c>
      <c r="J53" s="59" t="s">
        <v>110</v>
      </c>
      <c r="K53" s="60">
        <v>20</v>
      </c>
      <c r="L53" s="60"/>
      <c r="M53" s="60"/>
    </row>
    <row r="54" spans="1:13" ht="24" hidden="1" x14ac:dyDescent="0.2">
      <c r="A54" s="56" t="s">
        <v>111</v>
      </c>
      <c r="B54" s="56">
        <f t="shared" si="7"/>
        <v>912</v>
      </c>
      <c r="C54" s="54" t="s">
        <v>68</v>
      </c>
      <c r="D54" s="54" t="s">
        <v>91</v>
      </c>
      <c r="E54" s="54">
        <v>65</v>
      </c>
      <c r="F54" s="54">
        <v>2</v>
      </c>
      <c r="G54" s="54" t="s">
        <v>76</v>
      </c>
      <c r="H54" s="54" t="s">
        <v>95</v>
      </c>
      <c r="I54" s="54" t="s">
        <v>112</v>
      </c>
      <c r="J54" s="54"/>
      <c r="K54" s="57">
        <v>36.700000000000003</v>
      </c>
      <c r="L54" s="57">
        <f>L55</f>
        <v>18.3</v>
      </c>
      <c r="M54" s="57">
        <f>M55</f>
        <v>20</v>
      </c>
    </row>
    <row r="55" spans="1:13" ht="24" hidden="1" x14ac:dyDescent="0.2">
      <c r="A55" s="58" t="s">
        <v>103</v>
      </c>
      <c r="B55" s="58">
        <f t="shared" si="7"/>
        <v>912</v>
      </c>
      <c r="C55" s="59" t="s">
        <v>68</v>
      </c>
      <c r="D55" s="59" t="s">
        <v>91</v>
      </c>
      <c r="E55" s="59">
        <v>65</v>
      </c>
      <c r="F55" s="59">
        <v>2</v>
      </c>
      <c r="G55" s="59" t="s">
        <v>76</v>
      </c>
      <c r="H55" s="59" t="s">
        <v>95</v>
      </c>
      <c r="I55" s="59" t="s">
        <v>112</v>
      </c>
      <c r="J55" s="59" t="s">
        <v>104</v>
      </c>
      <c r="K55" s="60">
        <v>37.5</v>
      </c>
      <c r="L55" s="60">
        <v>18.3</v>
      </c>
      <c r="M55" s="60">
        <v>20</v>
      </c>
    </row>
    <row r="56" spans="1:13" ht="15" customHeight="1" x14ac:dyDescent="0.2">
      <c r="A56" s="51" t="s">
        <v>113</v>
      </c>
      <c r="B56" s="52">
        <f t="shared" si="7"/>
        <v>912</v>
      </c>
      <c r="C56" s="53" t="s">
        <v>68</v>
      </c>
      <c r="D56" s="53" t="s">
        <v>91</v>
      </c>
      <c r="E56" s="53">
        <v>65</v>
      </c>
      <c r="F56" s="53">
        <v>2</v>
      </c>
      <c r="G56" s="53" t="s">
        <v>76</v>
      </c>
      <c r="H56" s="53" t="s">
        <v>95</v>
      </c>
      <c r="I56" s="53">
        <v>800</v>
      </c>
      <c r="J56" s="54"/>
      <c r="K56" s="55">
        <f>K60+K57</f>
        <v>20</v>
      </c>
      <c r="L56" s="55">
        <f>L60+L57</f>
        <v>10</v>
      </c>
      <c r="M56" s="55">
        <f>M60+M57</f>
        <v>10</v>
      </c>
    </row>
    <row r="57" spans="1:13" s="62" customFormat="1" ht="15" customHeight="1" x14ac:dyDescent="0.2">
      <c r="A57" s="51" t="s">
        <v>114</v>
      </c>
      <c r="B57" s="52">
        <f t="shared" si="7"/>
        <v>912</v>
      </c>
      <c r="C57" s="53" t="s">
        <v>68</v>
      </c>
      <c r="D57" s="53" t="s">
        <v>91</v>
      </c>
      <c r="E57" s="53">
        <v>65</v>
      </c>
      <c r="F57" s="53">
        <v>2</v>
      </c>
      <c r="G57" s="53" t="s">
        <v>76</v>
      </c>
      <c r="H57" s="53" t="s">
        <v>95</v>
      </c>
      <c r="I57" s="53" t="s">
        <v>115</v>
      </c>
      <c r="J57" s="54"/>
      <c r="K57" s="55">
        <f t="shared" ref="K57:M58" si="8">K58</f>
        <v>2</v>
      </c>
      <c r="L57" s="55">
        <f t="shared" si="8"/>
        <v>0</v>
      </c>
      <c r="M57" s="55">
        <f t="shared" si="8"/>
        <v>0</v>
      </c>
    </row>
    <row r="58" spans="1:13" s="62" customFormat="1" ht="46.5" hidden="1" customHeight="1" x14ac:dyDescent="0.2">
      <c r="A58" s="56" t="s">
        <v>116</v>
      </c>
      <c r="B58" s="56">
        <f t="shared" si="7"/>
        <v>912</v>
      </c>
      <c r="C58" s="54" t="s">
        <v>68</v>
      </c>
      <c r="D58" s="54" t="s">
        <v>91</v>
      </c>
      <c r="E58" s="54">
        <v>65</v>
      </c>
      <c r="F58" s="54">
        <v>2</v>
      </c>
      <c r="G58" s="54" t="s">
        <v>76</v>
      </c>
      <c r="H58" s="54" t="s">
        <v>95</v>
      </c>
      <c r="I58" s="54" t="s">
        <v>117</v>
      </c>
      <c r="J58" s="54"/>
      <c r="K58" s="57">
        <f t="shared" si="8"/>
        <v>2</v>
      </c>
      <c r="L58" s="57">
        <f t="shared" si="8"/>
        <v>0</v>
      </c>
      <c r="M58" s="57">
        <f t="shared" si="8"/>
        <v>0</v>
      </c>
    </row>
    <row r="59" spans="1:13" s="62" customFormat="1" ht="15" hidden="1" customHeight="1" x14ac:dyDescent="0.2">
      <c r="A59" s="58" t="s">
        <v>107</v>
      </c>
      <c r="B59" s="58">
        <f t="shared" si="7"/>
        <v>912</v>
      </c>
      <c r="C59" s="59" t="s">
        <v>68</v>
      </c>
      <c r="D59" s="59" t="s">
        <v>91</v>
      </c>
      <c r="E59" s="59">
        <v>65</v>
      </c>
      <c r="F59" s="59">
        <v>2</v>
      </c>
      <c r="G59" s="59" t="s">
        <v>76</v>
      </c>
      <c r="H59" s="59" t="s">
        <v>95</v>
      </c>
      <c r="I59" s="59" t="s">
        <v>117</v>
      </c>
      <c r="J59" s="59" t="s">
        <v>118</v>
      </c>
      <c r="K59" s="60">
        <v>2</v>
      </c>
      <c r="L59" s="60"/>
      <c r="M59" s="60"/>
    </row>
    <row r="60" spans="1:13" ht="15" customHeight="1" x14ac:dyDescent="0.2">
      <c r="A60" s="51" t="s">
        <v>119</v>
      </c>
      <c r="B60" s="52">
        <f t="shared" si="7"/>
        <v>912</v>
      </c>
      <c r="C60" s="53" t="s">
        <v>68</v>
      </c>
      <c r="D60" s="53" t="s">
        <v>91</v>
      </c>
      <c r="E60" s="53">
        <v>65</v>
      </c>
      <c r="F60" s="53">
        <v>2</v>
      </c>
      <c r="G60" s="53" t="s">
        <v>76</v>
      </c>
      <c r="H60" s="53" t="s">
        <v>95</v>
      </c>
      <c r="I60" s="53">
        <v>850</v>
      </c>
      <c r="J60" s="54"/>
      <c r="K60" s="55">
        <f>K61+K63+K65</f>
        <v>18</v>
      </c>
      <c r="L60" s="55">
        <f>L61+L63+L65</f>
        <v>10</v>
      </c>
      <c r="M60" s="55">
        <f>M61+M63+M65</f>
        <v>10</v>
      </c>
    </row>
    <row r="61" spans="1:13" ht="15" hidden="1" customHeight="1" x14ac:dyDescent="0.2">
      <c r="A61" s="56" t="s">
        <v>120</v>
      </c>
      <c r="B61" s="56">
        <f t="shared" si="7"/>
        <v>912</v>
      </c>
      <c r="C61" s="54" t="s">
        <v>68</v>
      </c>
      <c r="D61" s="54" t="s">
        <v>91</v>
      </c>
      <c r="E61" s="54">
        <v>65</v>
      </c>
      <c r="F61" s="54">
        <v>2</v>
      </c>
      <c r="G61" s="54" t="s">
        <v>76</v>
      </c>
      <c r="H61" s="54" t="s">
        <v>95</v>
      </c>
      <c r="I61" s="54" t="s">
        <v>121</v>
      </c>
      <c r="J61" s="54"/>
      <c r="K61" s="57">
        <f>K62</f>
        <v>18</v>
      </c>
      <c r="L61" s="57">
        <f>L62</f>
        <v>10</v>
      </c>
      <c r="M61" s="57">
        <f>M62</f>
        <v>10</v>
      </c>
    </row>
    <row r="62" spans="1:13" ht="15" hidden="1" customHeight="1" x14ac:dyDescent="0.2">
      <c r="A62" s="58" t="s">
        <v>122</v>
      </c>
      <c r="B62" s="58">
        <f t="shared" si="7"/>
        <v>912</v>
      </c>
      <c r="C62" s="59" t="s">
        <v>68</v>
      </c>
      <c r="D62" s="59" t="s">
        <v>91</v>
      </c>
      <c r="E62" s="59">
        <v>65</v>
      </c>
      <c r="F62" s="59">
        <v>2</v>
      </c>
      <c r="G62" s="59" t="s">
        <v>76</v>
      </c>
      <c r="H62" s="59" t="s">
        <v>95</v>
      </c>
      <c r="I62" s="59" t="s">
        <v>121</v>
      </c>
      <c r="J62" s="59">
        <v>291</v>
      </c>
      <c r="K62" s="60">
        <v>18</v>
      </c>
      <c r="L62" s="60">
        <v>10</v>
      </c>
      <c r="M62" s="60">
        <v>10</v>
      </c>
    </row>
    <row r="63" spans="1:13" ht="15" hidden="1" customHeight="1" x14ac:dyDescent="0.2">
      <c r="A63" s="56" t="s">
        <v>123</v>
      </c>
      <c r="B63" s="56">
        <f t="shared" si="7"/>
        <v>912</v>
      </c>
      <c r="C63" s="54" t="s">
        <v>68</v>
      </c>
      <c r="D63" s="54" t="s">
        <v>91</v>
      </c>
      <c r="E63" s="54">
        <v>65</v>
      </c>
      <c r="F63" s="54">
        <v>2</v>
      </c>
      <c r="G63" s="54" t="s">
        <v>76</v>
      </c>
      <c r="H63" s="54" t="s">
        <v>95</v>
      </c>
      <c r="I63" s="54">
        <v>852</v>
      </c>
      <c r="J63" s="54"/>
      <c r="K63" s="57">
        <f>K64</f>
        <v>0</v>
      </c>
      <c r="L63" s="57">
        <f>L64</f>
        <v>0</v>
      </c>
      <c r="M63" s="57">
        <f>M64</f>
        <v>0</v>
      </c>
    </row>
    <row r="64" spans="1:13" ht="15" hidden="1" customHeight="1" x14ac:dyDescent="0.2">
      <c r="A64" s="58" t="s">
        <v>122</v>
      </c>
      <c r="B64" s="58">
        <f t="shared" si="7"/>
        <v>912</v>
      </c>
      <c r="C64" s="59" t="s">
        <v>68</v>
      </c>
      <c r="D64" s="59" t="s">
        <v>91</v>
      </c>
      <c r="E64" s="59">
        <v>65</v>
      </c>
      <c r="F64" s="59">
        <v>2</v>
      </c>
      <c r="G64" s="59" t="s">
        <v>76</v>
      </c>
      <c r="H64" s="59" t="s">
        <v>95</v>
      </c>
      <c r="I64" s="59">
        <v>852</v>
      </c>
      <c r="J64" s="59">
        <v>291</v>
      </c>
      <c r="K64" s="60"/>
      <c r="L64" s="60"/>
      <c r="M64" s="60"/>
    </row>
    <row r="65" spans="1:13" hidden="1" x14ac:dyDescent="0.2">
      <c r="A65" s="56" t="s">
        <v>124</v>
      </c>
      <c r="B65" s="56">
        <f t="shared" si="7"/>
        <v>912</v>
      </c>
      <c r="C65" s="54" t="s">
        <v>68</v>
      </c>
      <c r="D65" s="54" t="s">
        <v>91</v>
      </c>
      <c r="E65" s="54">
        <v>65</v>
      </c>
      <c r="F65" s="54">
        <v>2</v>
      </c>
      <c r="G65" s="54" t="s">
        <v>76</v>
      </c>
      <c r="H65" s="54" t="s">
        <v>95</v>
      </c>
      <c r="I65" s="54">
        <v>853</v>
      </c>
      <c r="J65" s="54"/>
      <c r="K65" s="57">
        <f>K66</f>
        <v>0</v>
      </c>
      <c r="L65" s="57">
        <f>L66</f>
        <v>0</v>
      </c>
      <c r="M65" s="57">
        <f>M66</f>
        <v>0</v>
      </c>
    </row>
    <row r="66" spans="1:13" hidden="1" x14ac:dyDescent="0.2">
      <c r="A66" s="58" t="s">
        <v>107</v>
      </c>
      <c r="B66" s="58">
        <f t="shared" si="7"/>
        <v>912</v>
      </c>
      <c r="C66" s="59" t="s">
        <v>68</v>
      </c>
      <c r="D66" s="59" t="s">
        <v>91</v>
      </c>
      <c r="E66" s="59">
        <v>65</v>
      </c>
      <c r="F66" s="59">
        <v>2</v>
      </c>
      <c r="G66" s="59" t="s">
        <v>76</v>
      </c>
      <c r="H66" s="59" t="s">
        <v>95</v>
      </c>
      <c r="I66" s="59">
        <v>853</v>
      </c>
      <c r="J66" s="59">
        <v>290</v>
      </c>
      <c r="K66" s="60"/>
      <c r="L66" s="60"/>
      <c r="M66" s="60"/>
    </row>
    <row r="67" spans="1:13" ht="60" x14ac:dyDescent="0.2">
      <c r="A67" s="51" t="s">
        <v>83</v>
      </c>
      <c r="B67" s="52">
        <f t="shared" si="7"/>
        <v>912</v>
      </c>
      <c r="C67" s="53" t="s">
        <v>68</v>
      </c>
      <c r="D67" s="53" t="s">
        <v>91</v>
      </c>
      <c r="E67" s="53">
        <v>65</v>
      </c>
      <c r="F67" s="53">
        <v>2</v>
      </c>
      <c r="G67" s="53" t="s">
        <v>76</v>
      </c>
      <c r="H67" s="53" t="s">
        <v>84</v>
      </c>
      <c r="I67" s="53"/>
      <c r="J67" s="54"/>
      <c r="K67" s="55">
        <f>K68+K74</f>
        <v>110</v>
      </c>
      <c r="L67" s="55">
        <f>L68+L74</f>
        <v>0</v>
      </c>
      <c r="M67" s="55">
        <f>M68+M74</f>
        <v>0</v>
      </c>
    </row>
    <row r="68" spans="1:13" ht="72" x14ac:dyDescent="0.2">
      <c r="A68" s="51" t="s">
        <v>77</v>
      </c>
      <c r="B68" s="52">
        <f t="shared" si="7"/>
        <v>912</v>
      </c>
      <c r="C68" s="53" t="s">
        <v>68</v>
      </c>
      <c r="D68" s="53" t="s">
        <v>91</v>
      </c>
      <c r="E68" s="53">
        <v>65</v>
      </c>
      <c r="F68" s="53">
        <v>2</v>
      </c>
      <c r="G68" s="53" t="s">
        <v>76</v>
      </c>
      <c r="H68" s="53" t="s">
        <v>84</v>
      </c>
      <c r="I68" s="53" t="s">
        <v>85</v>
      </c>
      <c r="J68" s="54"/>
      <c r="K68" s="55">
        <f>K69</f>
        <v>110</v>
      </c>
      <c r="L68" s="55">
        <f>L69</f>
        <v>0</v>
      </c>
      <c r="M68" s="55">
        <f>M69</f>
        <v>0</v>
      </c>
    </row>
    <row r="69" spans="1:13" ht="35.25" customHeight="1" x14ac:dyDescent="0.2">
      <c r="A69" s="51" t="s">
        <v>78</v>
      </c>
      <c r="B69" s="52">
        <f t="shared" si="7"/>
        <v>912</v>
      </c>
      <c r="C69" s="53" t="s">
        <v>68</v>
      </c>
      <c r="D69" s="53" t="s">
        <v>91</v>
      </c>
      <c r="E69" s="53">
        <v>65</v>
      </c>
      <c r="F69" s="53">
        <v>2</v>
      </c>
      <c r="G69" s="53" t="s">
        <v>76</v>
      </c>
      <c r="H69" s="53" t="s">
        <v>84</v>
      </c>
      <c r="I69" s="53" t="s">
        <v>86</v>
      </c>
      <c r="J69" s="54"/>
      <c r="K69" s="55">
        <f>K70+K72</f>
        <v>110</v>
      </c>
      <c r="L69" s="55">
        <f>L70+L72</f>
        <v>0</v>
      </c>
      <c r="M69" s="55">
        <f>M70+M72</f>
        <v>0</v>
      </c>
    </row>
    <row r="70" spans="1:13" ht="24" hidden="1" x14ac:dyDescent="0.2">
      <c r="A70" s="56" t="s">
        <v>79</v>
      </c>
      <c r="B70" s="56">
        <f t="shared" si="7"/>
        <v>912</v>
      </c>
      <c r="C70" s="54" t="s">
        <v>68</v>
      </c>
      <c r="D70" s="54" t="s">
        <v>91</v>
      </c>
      <c r="E70" s="54">
        <v>65</v>
      </c>
      <c r="F70" s="54">
        <v>2</v>
      </c>
      <c r="G70" s="54" t="s">
        <v>76</v>
      </c>
      <c r="H70" s="54" t="s">
        <v>84</v>
      </c>
      <c r="I70" s="54">
        <v>121</v>
      </c>
      <c r="J70" s="54"/>
      <c r="K70" s="57">
        <f>K71</f>
        <v>0</v>
      </c>
      <c r="L70" s="57">
        <f>L71</f>
        <v>0</v>
      </c>
      <c r="M70" s="57">
        <f>M71</f>
        <v>0</v>
      </c>
    </row>
    <row r="71" spans="1:13" hidden="1" x14ac:dyDescent="0.2">
      <c r="A71" s="58" t="s">
        <v>80</v>
      </c>
      <c r="B71" s="58">
        <f t="shared" si="7"/>
        <v>912</v>
      </c>
      <c r="C71" s="59" t="s">
        <v>68</v>
      </c>
      <c r="D71" s="59" t="s">
        <v>91</v>
      </c>
      <c r="E71" s="59">
        <v>65</v>
      </c>
      <c r="F71" s="59">
        <v>2</v>
      </c>
      <c r="G71" s="59" t="s">
        <v>76</v>
      </c>
      <c r="H71" s="59" t="s">
        <v>84</v>
      </c>
      <c r="I71" s="59">
        <v>121</v>
      </c>
      <c r="J71" s="59" t="s">
        <v>87</v>
      </c>
      <c r="K71" s="60"/>
      <c r="L71" s="60"/>
      <c r="M71" s="60"/>
    </row>
    <row r="72" spans="1:13" ht="60" hidden="1" x14ac:dyDescent="0.2">
      <c r="A72" s="56" t="s">
        <v>81</v>
      </c>
      <c r="B72" s="56">
        <f t="shared" si="7"/>
        <v>912</v>
      </c>
      <c r="C72" s="54" t="s">
        <v>68</v>
      </c>
      <c r="D72" s="54" t="s">
        <v>91</v>
      </c>
      <c r="E72" s="54">
        <v>65</v>
      </c>
      <c r="F72" s="54">
        <v>2</v>
      </c>
      <c r="G72" s="54" t="s">
        <v>76</v>
      </c>
      <c r="H72" s="54" t="s">
        <v>84</v>
      </c>
      <c r="I72" s="54" t="s">
        <v>88</v>
      </c>
      <c r="J72" s="54"/>
      <c r="K72" s="57">
        <f>K73</f>
        <v>110</v>
      </c>
      <c r="L72" s="57">
        <f>L73</f>
        <v>0</v>
      </c>
      <c r="M72" s="57">
        <f>M73</f>
        <v>0</v>
      </c>
    </row>
    <row r="73" spans="1:13" ht="24" hidden="1" x14ac:dyDescent="0.2">
      <c r="A73" s="58" t="s">
        <v>82</v>
      </c>
      <c r="B73" s="58">
        <f t="shared" si="7"/>
        <v>912</v>
      </c>
      <c r="C73" s="59" t="s">
        <v>68</v>
      </c>
      <c r="D73" s="59" t="s">
        <v>91</v>
      </c>
      <c r="E73" s="59">
        <v>65</v>
      </c>
      <c r="F73" s="59">
        <v>2</v>
      </c>
      <c r="G73" s="59" t="s">
        <v>76</v>
      </c>
      <c r="H73" s="59" t="s">
        <v>84</v>
      </c>
      <c r="I73" s="59" t="s">
        <v>88</v>
      </c>
      <c r="J73" s="59" t="s">
        <v>89</v>
      </c>
      <c r="K73" s="60">
        <v>110</v>
      </c>
      <c r="L73" s="60"/>
      <c r="M73" s="60"/>
    </row>
    <row r="74" spans="1:13" ht="36" hidden="1" x14ac:dyDescent="0.2">
      <c r="A74" s="51" t="s">
        <v>125</v>
      </c>
      <c r="B74" s="52">
        <f t="shared" ref="B74:B105" si="9">$B$9</f>
        <v>912</v>
      </c>
      <c r="C74" s="53" t="s">
        <v>68</v>
      </c>
      <c r="D74" s="53" t="s">
        <v>91</v>
      </c>
      <c r="E74" s="53">
        <v>65</v>
      </c>
      <c r="F74" s="53">
        <v>2</v>
      </c>
      <c r="G74" s="53" t="s">
        <v>76</v>
      </c>
      <c r="H74" s="53" t="s">
        <v>84</v>
      </c>
      <c r="I74" s="53">
        <v>200</v>
      </c>
      <c r="J74" s="54"/>
      <c r="K74" s="55">
        <f t="shared" ref="K74:M76" si="10">K75</f>
        <v>0</v>
      </c>
      <c r="L74" s="55">
        <f t="shared" si="10"/>
        <v>0</v>
      </c>
      <c r="M74" s="55">
        <f t="shared" si="10"/>
        <v>0</v>
      </c>
    </row>
    <row r="75" spans="1:13" ht="35.25" hidden="1" customHeight="1" x14ac:dyDescent="0.2">
      <c r="A75" s="51" t="s">
        <v>99</v>
      </c>
      <c r="B75" s="52">
        <f t="shared" si="9"/>
        <v>912</v>
      </c>
      <c r="C75" s="53" t="s">
        <v>68</v>
      </c>
      <c r="D75" s="53" t="s">
        <v>91</v>
      </c>
      <c r="E75" s="53">
        <v>65</v>
      </c>
      <c r="F75" s="53">
        <v>2</v>
      </c>
      <c r="G75" s="53" t="s">
        <v>76</v>
      </c>
      <c r="H75" s="53" t="s">
        <v>84</v>
      </c>
      <c r="I75" s="53">
        <v>240</v>
      </c>
      <c r="J75" s="54"/>
      <c r="K75" s="55">
        <f t="shared" si="10"/>
        <v>0</v>
      </c>
      <c r="L75" s="55">
        <f t="shared" si="10"/>
        <v>0</v>
      </c>
      <c r="M75" s="55">
        <f t="shared" si="10"/>
        <v>0</v>
      </c>
    </row>
    <row r="76" spans="1:13" ht="24" hidden="1" x14ac:dyDescent="0.2">
      <c r="A76" s="56" t="s">
        <v>111</v>
      </c>
      <c r="B76" s="56">
        <f t="shared" si="9"/>
        <v>912</v>
      </c>
      <c r="C76" s="54" t="s">
        <v>68</v>
      </c>
      <c r="D76" s="54" t="s">
        <v>91</v>
      </c>
      <c r="E76" s="54">
        <v>65</v>
      </c>
      <c r="F76" s="54">
        <v>2</v>
      </c>
      <c r="G76" s="54" t="s">
        <v>76</v>
      </c>
      <c r="H76" s="54" t="s">
        <v>84</v>
      </c>
      <c r="I76" s="54" t="s">
        <v>112</v>
      </c>
      <c r="J76" s="54"/>
      <c r="K76" s="57">
        <f t="shared" si="10"/>
        <v>0</v>
      </c>
      <c r="L76" s="57">
        <f t="shared" si="10"/>
        <v>0</v>
      </c>
      <c r="M76" s="57">
        <f t="shared" si="10"/>
        <v>0</v>
      </c>
    </row>
    <row r="77" spans="1:13" ht="24" hidden="1" x14ac:dyDescent="0.2">
      <c r="A77" s="58" t="s">
        <v>103</v>
      </c>
      <c r="B77" s="58">
        <f t="shared" si="9"/>
        <v>912</v>
      </c>
      <c r="C77" s="59" t="s">
        <v>68</v>
      </c>
      <c r="D77" s="59" t="s">
        <v>91</v>
      </c>
      <c r="E77" s="59">
        <v>65</v>
      </c>
      <c r="F77" s="59">
        <v>2</v>
      </c>
      <c r="G77" s="59" t="s">
        <v>76</v>
      </c>
      <c r="H77" s="59" t="s">
        <v>84</v>
      </c>
      <c r="I77" s="59" t="s">
        <v>112</v>
      </c>
      <c r="J77" s="59" t="s">
        <v>104</v>
      </c>
      <c r="K77" s="60"/>
      <c r="L77" s="60"/>
      <c r="M77" s="60"/>
    </row>
    <row r="78" spans="1:13" ht="108" x14ac:dyDescent="0.2">
      <c r="A78" s="51" t="s">
        <v>126</v>
      </c>
      <c r="B78" s="52">
        <f t="shared" si="9"/>
        <v>912</v>
      </c>
      <c r="C78" s="53" t="s">
        <v>68</v>
      </c>
      <c r="D78" s="53" t="s">
        <v>91</v>
      </c>
      <c r="E78" s="53">
        <v>65</v>
      </c>
      <c r="F78" s="53">
        <v>2</v>
      </c>
      <c r="G78" s="53" t="s">
        <v>76</v>
      </c>
      <c r="H78" s="53" t="s">
        <v>127</v>
      </c>
      <c r="I78" s="53"/>
      <c r="J78" s="54"/>
      <c r="K78" s="55">
        <f t="shared" ref="K78:M81" si="11">K79</f>
        <v>0.3</v>
      </c>
      <c r="L78" s="55">
        <f t="shared" si="11"/>
        <v>0.3</v>
      </c>
      <c r="M78" s="55">
        <f t="shared" si="11"/>
        <v>0.3</v>
      </c>
    </row>
    <row r="79" spans="1:13" ht="24" x14ac:dyDescent="0.2">
      <c r="A79" s="51" t="s">
        <v>98</v>
      </c>
      <c r="B79" s="52">
        <f t="shared" si="9"/>
        <v>912</v>
      </c>
      <c r="C79" s="53" t="s">
        <v>68</v>
      </c>
      <c r="D79" s="53" t="s">
        <v>91</v>
      </c>
      <c r="E79" s="53">
        <v>65</v>
      </c>
      <c r="F79" s="53">
        <v>2</v>
      </c>
      <c r="G79" s="53" t="s">
        <v>76</v>
      </c>
      <c r="H79" s="53" t="s">
        <v>127</v>
      </c>
      <c r="I79" s="53">
        <v>200</v>
      </c>
      <c r="J79" s="54"/>
      <c r="K79" s="55">
        <f t="shared" si="11"/>
        <v>0.3</v>
      </c>
      <c r="L79" s="55">
        <f t="shared" si="11"/>
        <v>0.3</v>
      </c>
      <c r="M79" s="55">
        <f t="shared" si="11"/>
        <v>0.3</v>
      </c>
    </row>
    <row r="80" spans="1:13" ht="36" x14ac:dyDescent="0.2">
      <c r="A80" s="51" t="s">
        <v>99</v>
      </c>
      <c r="B80" s="52">
        <f t="shared" si="9"/>
        <v>912</v>
      </c>
      <c r="C80" s="53" t="s">
        <v>68</v>
      </c>
      <c r="D80" s="53" t="s">
        <v>91</v>
      </c>
      <c r="E80" s="53">
        <v>65</v>
      </c>
      <c r="F80" s="53">
        <v>2</v>
      </c>
      <c r="G80" s="53" t="s">
        <v>76</v>
      </c>
      <c r="H80" s="53" t="s">
        <v>127</v>
      </c>
      <c r="I80" s="53">
        <v>240</v>
      </c>
      <c r="J80" s="54"/>
      <c r="K80" s="55">
        <f t="shared" si="11"/>
        <v>0.3</v>
      </c>
      <c r="L80" s="55">
        <f t="shared" si="11"/>
        <v>0.3</v>
      </c>
      <c r="M80" s="55">
        <f t="shared" si="11"/>
        <v>0.3</v>
      </c>
    </row>
    <row r="81" spans="1:13" hidden="1" x14ac:dyDescent="0.2">
      <c r="A81" s="56" t="s">
        <v>100</v>
      </c>
      <c r="B81" s="56">
        <f t="shared" si="9"/>
        <v>912</v>
      </c>
      <c r="C81" s="54" t="s">
        <v>68</v>
      </c>
      <c r="D81" s="54" t="s">
        <v>91</v>
      </c>
      <c r="E81" s="54">
        <v>65</v>
      </c>
      <c r="F81" s="54">
        <v>2</v>
      </c>
      <c r="G81" s="54" t="s">
        <v>76</v>
      </c>
      <c r="H81" s="54" t="s">
        <v>127</v>
      </c>
      <c r="I81" s="54">
        <v>244</v>
      </c>
      <c r="J81" s="54"/>
      <c r="K81" s="57">
        <f t="shared" si="11"/>
        <v>0.3</v>
      </c>
      <c r="L81" s="57">
        <f t="shared" si="11"/>
        <v>0.3</v>
      </c>
      <c r="M81" s="57">
        <f t="shared" si="11"/>
        <v>0.3</v>
      </c>
    </row>
    <row r="82" spans="1:13" ht="24" hidden="1" x14ac:dyDescent="0.2">
      <c r="A82" s="58" t="s">
        <v>109</v>
      </c>
      <c r="B82" s="58">
        <f t="shared" si="9"/>
        <v>912</v>
      </c>
      <c r="C82" s="59" t="s">
        <v>68</v>
      </c>
      <c r="D82" s="59" t="s">
        <v>91</v>
      </c>
      <c r="E82" s="59">
        <v>65</v>
      </c>
      <c r="F82" s="59">
        <v>2</v>
      </c>
      <c r="G82" s="59" t="s">
        <v>76</v>
      </c>
      <c r="H82" s="59" t="s">
        <v>127</v>
      </c>
      <c r="I82" s="59">
        <v>244</v>
      </c>
      <c r="J82" s="59" t="s">
        <v>110</v>
      </c>
      <c r="K82" s="60">
        <v>0.3</v>
      </c>
      <c r="L82" s="60">
        <v>0.3</v>
      </c>
      <c r="M82" s="60">
        <v>0.3</v>
      </c>
    </row>
    <row r="83" spans="1:13" x14ac:dyDescent="0.2">
      <c r="A83" s="61" t="s">
        <v>128</v>
      </c>
      <c r="B83" s="47">
        <f t="shared" si="9"/>
        <v>912</v>
      </c>
      <c r="C83" s="48" t="s">
        <v>68</v>
      </c>
      <c r="D83" s="48" t="s">
        <v>63</v>
      </c>
      <c r="E83" s="48"/>
      <c r="F83" s="48"/>
      <c r="G83" s="48"/>
      <c r="H83" s="48"/>
      <c r="I83" s="48"/>
      <c r="J83" s="49"/>
      <c r="K83" s="50">
        <f t="shared" ref="K83:M88" si="12">K84</f>
        <v>1</v>
      </c>
      <c r="L83" s="50">
        <f t="shared" si="12"/>
        <v>1</v>
      </c>
      <c r="M83" s="50">
        <f t="shared" si="12"/>
        <v>1</v>
      </c>
    </row>
    <row r="84" spans="1:13" ht="27" customHeight="1" x14ac:dyDescent="0.2">
      <c r="A84" s="51" t="s">
        <v>129</v>
      </c>
      <c r="B84" s="52">
        <f t="shared" si="9"/>
        <v>912</v>
      </c>
      <c r="C84" s="53" t="s">
        <v>68</v>
      </c>
      <c r="D84" s="53" t="s">
        <v>63</v>
      </c>
      <c r="E84" s="53">
        <v>89</v>
      </c>
      <c r="F84" s="53">
        <v>0</v>
      </c>
      <c r="G84" s="53"/>
      <c r="H84" s="53"/>
      <c r="I84" s="53"/>
      <c r="J84" s="54"/>
      <c r="K84" s="55">
        <f t="shared" si="12"/>
        <v>1</v>
      </c>
      <c r="L84" s="55">
        <f t="shared" si="12"/>
        <v>1</v>
      </c>
      <c r="M84" s="55">
        <f t="shared" si="12"/>
        <v>1</v>
      </c>
    </row>
    <row r="85" spans="1:13" ht="38.25" customHeight="1" x14ac:dyDescent="0.2">
      <c r="A85" s="51" t="s">
        <v>130</v>
      </c>
      <c r="B85" s="52">
        <f t="shared" si="9"/>
        <v>912</v>
      </c>
      <c r="C85" s="53" t="s">
        <v>68</v>
      </c>
      <c r="D85" s="53" t="s">
        <v>63</v>
      </c>
      <c r="E85" s="53">
        <v>89</v>
      </c>
      <c r="F85" s="53">
        <v>1</v>
      </c>
      <c r="G85" s="53"/>
      <c r="H85" s="53"/>
      <c r="I85" s="53"/>
      <c r="J85" s="54"/>
      <c r="K85" s="55">
        <f t="shared" si="12"/>
        <v>1</v>
      </c>
      <c r="L85" s="55">
        <f t="shared" si="12"/>
        <v>1</v>
      </c>
      <c r="M85" s="55">
        <f t="shared" si="12"/>
        <v>1</v>
      </c>
    </row>
    <row r="86" spans="1:13" ht="24" x14ac:dyDescent="0.2">
      <c r="A86" s="51" t="s">
        <v>131</v>
      </c>
      <c r="B86" s="52">
        <f t="shared" si="9"/>
        <v>912</v>
      </c>
      <c r="C86" s="53" t="s">
        <v>68</v>
      </c>
      <c r="D86" s="53" t="s">
        <v>63</v>
      </c>
      <c r="E86" s="53">
        <v>89</v>
      </c>
      <c r="F86" s="53">
        <v>1</v>
      </c>
      <c r="G86" s="53" t="s">
        <v>76</v>
      </c>
      <c r="H86" s="53" t="s">
        <v>132</v>
      </c>
      <c r="I86" s="53"/>
      <c r="J86" s="54"/>
      <c r="K86" s="55">
        <f t="shared" si="12"/>
        <v>1</v>
      </c>
      <c r="L86" s="55">
        <f t="shared" si="12"/>
        <v>1</v>
      </c>
      <c r="M86" s="55">
        <f t="shared" si="12"/>
        <v>1</v>
      </c>
    </row>
    <row r="87" spans="1:13" ht="11.25" customHeight="1" x14ac:dyDescent="0.2">
      <c r="A87" s="51" t="s">
        <v>113</v>
      </c>
      <c r="B87" s="52">
        <f t="shared" si="9"/>
        <v>912</v>
      </c>
      <c r="C87" s="53" t="s">
        <v>68</v>
      </c>
      <c r="D87" s="53" t="s">
        <v>63</v>
      </c>
      <c r="E87" s="53">
        <v>89</v>
      </c>
      <c r="F87" s="53">
        <v>1</v>
      </c>
      <c r="G87" s="53" t="s">
        <v>76</v>
      </c>
      <c r="H87" s="53" t="s">
        <v>132</v>
      </c>
      <c r="I87" s="53" t="s">
        <v>133</v>
      </c>
      <c r="J87" s="54"/>
      <c r="K87" s="55">
        <f t="shared" si="12"/>
        <v>1</v>
      </c>
      <c r="L87" s="55">
        <f t="shared" si="12"/>
        <v>1</v>
      </c>
      <c r="M87" s="55">
        <f t="shared" si="12"/>
        <v>1</v>
      </c>
    </row>
    <row r="88" spans="1:13" hidden="1" x14ac:dyDescent="0.2">
      <c r="A88" s="56" t="s">
        <v>134</v>
      </c>
      <c r="B88" s="56">
        <f t="shared" si="9"/>
        <v>912</v>
      </c>
      <c r="C88" s="54" t="s">
        <v>68</v>
      </c>
      <c r="D88" s="54" t="s">
        <v>63</v>
      </c>
      <c r="E88" s="54">
        <v>89</v>
      </c>
      <c r="F88" s="54">
        <v>1</v>
      </c>
      <c r="G88" s="54" t="s">
        <v>76</v>
      </c>
      <c r="H88" s="54" t="s">
        <v>132</v>
      </c>
      <c r="I88" s="54">
        <v>870</v>
      </c>
      <c r="J88" s="54"/>
      <c r="K88" s="57">
        <f t="shared" si="12"/>
        <v>1</v>
      </c>
      <c r="L88" s="57">
        <f t="shared" si="12"/>
        <v>1</v>
      </c>
      <c r="M88" s="57">
        <f t="shared" si="12"/>
        <v>1</v>
      </c>
    </row>
    <row r="89" spans="1:13" hidden="1" x14ac:dyDescent="0.2">
      <c r="A89" s="58" t="s">
        <v>135</v>
      </c>
      <c r="B89" s="58">
        <f t="shared" si="9"/>
        <v>912</v>
      </c>
      <c r="C89" s="59" t="s">
        <v>68</v>
      </c>
      <c r="D89" s="59" t="s">
        <v>63</v>
      </c>
      <c r="E89" s="59">
        <v>89</v>
      </c>
      <c r="F89" s="59">
        <v>1</v>
      </c>
      <c r="G89" s="59" t="s">
        <v>76</v>
      </c>
      <c r="H89" s="59" t="s">
        <v>132</v>
      </c>
      <c r="I89" s="59">
        <v>870</v>
      </c>
      <c r="J89" s="59" t="s">
        <v>136</v>
      </c>
      <c r="K89" s="60">
        <v>1</v>
      </c>
      <c r="L89" s="60">
        <v>1</v>
      </c>
      <c r="M89" s="60">
        <v>1</v>
      </c>
    </row>
    <row r="90" spans="1:13" x14ac:dyDescent="0.2">
      <c r="A90" s="47" t="s">
        <v>137</v>
      </c>
      <c r="B90" s="47">
        <f t="shared" si="9"/>
        <v>912</v>
      </c>
      <c r="C90" s="48" t="s">
        <v>68</v>
      </c>
      <c r="D90" s="48" t="s">
        <v>138</v>
      </c>
      <c r="E90" s="48"/>
      <c r="F90" s="48"/>
      <c r="G90" s="48"/>
      <c r="H90" s="48"/>
      <c r="I90" s="48"/>
      <c r="J90" s="49"/>
      <c r="K90" s="50">
        <f t="shared" ref="K90:M96" si="13">K91</f>
        <v>1</v>
      </c>
      <c r="L90" s="50">
        <f t="shared" si="13"/>
        <v>1</v>
      </c>
      <c r="M90" s="50">
        <f t="shared" si="13"/>
        <v>1</v>
      </c>
    </row>
    <row r="91" spans="1:13" ht="72" x14ac:dyDescent="0.2">
      <c r="A91" s="52" t="s">
        <v>139</v>
      </c>
      <c r="B91" s="52">
        <f t="shared" si="9"/>
        <v>912</v>
      </c>
      <c r="C91" s="53" t="s">
        <v>68</v>
      </c>
      <c r="D91" s="53" t="s">
        <v>138</v>
      </c>
      <c r="E91" s="53" t="s">
        <v>68</v>
      </c>
      <c r="F91" s="53" t="s">
        <v>73</v>
      </c>
      <c r="G91" s="53"/>
      <c r="H91" s="53"/>
      <c r="I91" s="53"/>
      <c r="J91" s="54"/>
      <c r="K91" s="55">
        <f t="shared" si="13"/>
        <v>1</v>
      </c>
      <c r="L91" s="55">
        <f t="shared" si="13"/>
        <v>1</v>
      </c>
      <c r="M91" s="55">
        <f t="shared" si="13"/>
        <v>1</v>
      </c>
    </row>
    <row r="92" spans="1:13" ht="36" x14ac:dyDescent="0.2">
      <c r="A92" s="51" t="s">
        <v>140</v>
      </c>
      <c r="B92" s="52">
        <f t="shared" si="9"/>
        <v>912</v>
      </c>
      <c r="C92" s="53" t="s">
        <v>68</v>
      </c>
      <c r="D92" s="53" t="s">
        <v>138</v>
      </c>
      <c r="E92" s="53" t="s">
        <v>68</v>
      </c>
      <c r="F92" s="53" t="s">
        <v>73</v>
      </c>
      <c r="G92" s="53" t="s">
        <v>68</v>
      </c>
      <c r="H92" s="53"/>
      <c r="I92" s="53"/>
      <c r="J92" s="54"/>
      <c r="K92" s="55">
        <f t="shared" si="13"/>
        <v>1</v>
      </c>
      <c r="L92" s="55">
        <f t="shared" si="13"/>
        <v>1</v>
      </c>
      <c r="M92" s="55">
        <f t="shared" si="13"/>
        <v>1</v>
      </c>
    </row>
    <row r="93" spans="1:13" ht="24" x14ac:dyDescent="0.2">
      <c r="A93" s="51" t="s">
        <v>141</v>
      </c>
      <c r="B93" s="52">
        <f t="shared" si="9"/>
        <v>912</v>
      </c>
      <c r="C93" s="53" t="s">
        <v>68</v>
      </c>
      <c r="D93" s="53" t="s">
        <v>138</v>
      </c>
      <c r="E93" s="53" t="s">
        <v>68</v>
      </c>
      <c r="F93" s="53" t="s">
        <v>73</v>
      </c>
      <c r="G93" s="53" t="s">
        <v>68</v>
      </c>
      <c r="H93" s="53" t="s">
        <v>142</v>
      </c>
      <c r="I93" s="53"/>
      <c r="J93" s="54"/>
      <c r="K93" s="55">
        <f t="shared" si="13"/>
        <v>1</v>
      </c>
      <c r="L93" s="55">
        <f t="shared" si="13"/>
        <v>1</v>
      </c>
      <c r="M93" s="55">
        <f t="shared" si="13"/>
        <v>1</v>
      </c>
    </row>
    <row r="94" spans="1:13" ht="24" x14ac:dyDescent="0.2">
      <c r="A94" s="51" t="s">
        <v>98</v>
      </c>
      <c r="B94" s="52">
        <f t="shared" si="9"/>
        <v>912</v>
      </c>
      <c r="C94" s="53" t="s">
        <v>68</v>
      </c>
      <c r="D94" s="53" t="s">
        <v>138</v>
      </c>
      <c r="E94" s="53" t="s">
        <v>68</v>
      </c>
      <c r="F94" s="53" t="s">
        <v>73</v>
      </c>
      <c r="G94" s="53" t="s">
        <v>68</v>
      </c>
      <c r="H94" s="53" t="s">
        <v>142</v>
      </c>
      <c r="I94" s="53" t="s">
        <v>136</v>
      </c>
      <c r="J94" s="54"/>
      <c r="K94" s="55">
        <f t="shared" si="13"/>
        <v>1</v>
      </c>
      <c r="L94" s="55">
        <f t="shared" si="13"/>
        <v>1</v>
      </c>
      <c r="M94" s="55">
        <f t="shared" si="13"/>
        <v>1</v>
      </c>
    </row>
    <row r="95" spans="1:13" ht="35.25" customHeight="1" x14ac:dyDescent="0.2">
      <c r="A95" s="51" t="s">
        <v>99</v>
      </c>
      <c r="B95" s="52">
        <f t="shared" si="9"/>
        <v>912</v>
      </c>
      <c r="C95" s="53" t="s">
        <v>68</v>
      </c>
      <c r="D95" s="53" t="s">
        <v>138</v>
      </c>
      <c r="E95" s="53" t="s">
        <v>68</v>
      </c>
      <c r="F95" s="53" t="s">
        <v>73</v>
      </c>
      <c r="G95" s="53" t="s">
        <v>68</v>
      </c>
      <c r="H95" s="53" t="s">
        <v>142</v>
      </c>
      <c r="I95" s="53" t="s">
        <v>143</v>
      </c>
      <c r="J95" s="54"/>
      <c r="K95" s="55">
        <f t="shared" si="13"/>
        <v>1</v>
      </c>
      <c r="L95" s="55">
        <f t="shared" si="13"/>
        <v>1</v>
      </c>
      <c r="M95" s="55">
        <f t="shared" si="13"/>
        <v>1</v>
      </c>
    </row>
    <row r="96" spans="1:13" hidden="1" x14ac:dyDescent="0.2">
      <c r="A96" s="56" t="s">
        <v>100</v>
      </c>
      <c r="B96" s="56">
        <f t="shared" si="9"/>
        <v>912</v>
      </c>
      <c r="C96" s="54" t="s">
        <v>68</v>
      </c>
      <c r="D96" s="54" t="s">
        <v>138</v>
      </c>
      <c r="E96" s="54" t="s">
        <v>68</v>
      </c>
      <c r="F96" s="54" t="s">
        <v>73</v>
      </c>
      <c r="G96" s="54" t="s">
        <v>68</v>
      </c>
      <c r="H96" s="54" t="s">
        <v>142</v>
      </c>
      <c r="I96" s="54">
        <v>244</v>
      </c>
      <c r="J96" s="54"/>
      <c r="K96" s="57">
        <f t="shared" si="13"/>
        <v>1</v>
      </c>
      <c r="L96" s="57">
        <f t="shared" si="13"/>
        <v>1</v>
      </c>
      <c r="M96" s="57">
        <f t="shared" si="13"/>
        <v>1</v>
      </c>
    </row>
    <row r="97" spans="1:13" ht="24" hidden="1" x14ac:dyDescent="0.2">
      <c r="A97" s="58" t="s">
        <v>144</v>
      </c>
      <c r="B97" s="58">
        <f t="shared" si="9"/>
        <v>912</v>
      </c>
      <c r="C97" s="59" t="s">
        <v>68</v>
      </c>
      <c r="D97" s="59">
        <v>13</v>
      </c>
      <c r="E97" s="59" t="s">
        <v>68</v>
      </c>
      <c r="F97" s="59">
        <v>0</v>
      </c>
      <c r="G97" s="59" t="s">
        <v>68</v>
      </c>
      <c r="H97" s="59" t="s">
        <v>142</v>
      </c>
      <c r="I97" s="59" t="s">
        <v>145</v>
      </c>
      <c r="J97" s="59" t="s">
        <v>146</v>
      </c>
      <c r="K97" s="60">
        <v>1</v>
      </c>
      <c r="L97" s="60">
        <v>1</v>
      </c>
      <c r="M97" s="60">
        <v>1</v>
      </c>
    </row>
    <row r="98" spans="1:13" x14ac:dyDescent="0.2">
      <c r="A98" s="61" t="s">
        <v>147</v>
      </c>
      <c r="B98" s="47">
        <f t="shared" si="9"/>
        <v>912</v>
      </c>
      <c r="C98" s="48" t="s">
        <v>70</v>
      </c>
      <c r="D98" s="48"/>
      <c r="E98" s="48"/>
      <c r="F98" s="48"/>
      <c r="G98" s="48"/>
      <c r="H98" s="48"/>
      <c r="I98" s="48"/>
      <c r="J98" s="49"/>
      <c r="K98" s="50">
        <f t="shared" ref="K98:M101" si="14">K99</f>
        <v>131.9</v>
      </c>
      <c r="L98" s="50">
        <f t="shared" si="14"/>
        <v>145.70000000000002</v>
      </c>
      <c r="M98" s="50">
        <f t="shared" si="14"/>
        <v>159.80000000000001</v>
      </c>
    </row>
    <row r="99" spans="1:13" ht="24" x14ac:dyDescent="0.2">
      <c r="A99" s="61" t="s">
        <v>148</v>
      </c>
      <c r="B99" s="47">
        <f t="shared" si="9"/>
        <v>912</v>
      </c>
      <c r="C99" s="48" t="s">
        <v>70</v>
      </c>
      <c r="D99" s="48" t="s">
        <v>149</v>
      </c>
      <c r="E99" s="48"/>
      <c r="F99" s="48"/>
      <c r="G99" s="48"/>
      <c r="H99" s="48"/>
      <c r="I99" s="48"/>
      <c r="J99" s="49"/>
      <c r="K99" s="50">
        <f t="shared" si="14"/>
        <v>131.9</v>
      </c>
      <c r="L99" s="50">
        <f t="shared" si="14"/>
        <v>145.70000000000002</v>
      </c>
      <c r="M99" s="50">
        <f t="shared" si="14"/>
        <v>159.80000000000001</v>
      </c>
    </row>
    <row r="100" spans="1:13" ht="25.5" customHeight="1" x14ac:dyDescent="0.2">
      <c r="A100" s="51" t="s">
        <v>129</v>
      </c>
      <c r="B100" s="52">
        <f t="shared" si="9"/>
        <v>912</v>
      </c>
      <c r="C100" s="53" t="s">
        <v>70</v>
      </c>
      <c r="D100" s="53" t="s">
        <v>149</v>
      </c>
      <c r="E100" s="53" t="s">
        <v>150</v>
      </c>
      <c r="F100" s="53" t="s">
        <v>73</v>
      </c>
      <c r="G100" s="53"/>
      <c r="H100" s="53"/>
      <c r="I100" s="53"/>
      <c r="J100" s="54"/>
      <c r="K100" s="55">
        <f t="shared" si="14"/>
        <v>131.9</v>
      </c>
      <c r="L100" s="55">
        <f t="shared" si="14"/>
        <v>145.70000000000002</v>
      </c>
      <c r="M100" s="55">
        <f t="shared" si="14"/>
        <v>159.80000000000001</v>
      </c>
    </row>
    <row r="101" spans="1:13" ht="38.25" customHeight="1" x14ac:dyDescent="0.2">
      <c r="A101" s="51" t="s">
        <v>130</v>
      </c>
      <c r="B101" s="52">
        <f t="shared" si="9"/>
        <v>912</v>
      </c>
      <c r="C101" s="53" t="s">
        <v>70</v>
      </c>
      <c r="D101" s="53" t="s">
        <v>149</v>
      </c>
      <c r="E101" s="53" t="s">
        <v>150</v>
      </c>
      <c r="F101" s="53" t="s">
        <v>56</v>
      </c>
      <c r="G101" s="53"/>
      <c r="H101" s="53"/>
      <c r="I101" s="53"/>
      <c r="J101" s="54"/>
      <c r="K101" s="55">
        <f t="shared" si="14"/>
        <v>131.9</v>
      </c>
      <c r="L101" s="55">
        <f t="shared" si="14"/>
        <v>145.70000000000002</v>
      </c>
      <c r="M101" s="55">
        <f t="shared" si="14"/>
        <v>159.80000000000001</v>
      </c>
    </row>
    <row r="102" spans="1:13" ht="60" x14ac:dyDescent="0.2">
      <c r="A102" s="51" t="s">
        <v>151</v>
      </c>
      <c r="B102" s="52">
        <f t="shared" si="9"/>
        <v>912</v>
      </c>
      <c r="C102" s="53" t="s">
        <v>70</v>
      </c>
      <c r="D102" s="53" t="s">
        <v>149</v>
      </c>
      <c r="E102" s="53" t="s">
        <v>150</v>
      </c>
      <c r="F102" s="53" t="s">
        <v>56</v>
      </c>
      <c r="G102" s="53" t="s">
        <v>76</v>
      </c>
      <c r="H102" s="53" t="s">
        <v>152</v>
      </c>
      <c r="I102" s="53"/>
      <c r="J102" s="54"/>
      <c r="K102" s="55">
        <f>K103+K109</f>
        <v>131.9</v>
      </c>
      <c r="L102" s="55">
        <f>L103+L109</f>
        <v>145.70000000000002</v>
      </c>
      <c r="M102" s="55">
        <f>M103+M109</f>
        <v>159.80000000000001</v>
      </c>
    </row>
    <row r="103" spans="1:13" ht="72" x14ac:dyDescent="0.2">
      <c r="A103" s="51" t="s">
        <v>77</v>
      </c>
      <c r="B103" s="52">
        <f t="shared" si="9"/>
        <v>912</v>
      </c>
      <c r="C103" s="53" t="s">
        <v>70</v>
      </c>
      <c r="D103" s="53" t="s">
        <v>149</v>
      </c>
      <c r="E103" s="53" t="s">
        <v>150</v>
      </c>
      <c r="F103" s="53" t="s">
        <v>56</v>
      </c>
      <c r="G103" s="53" t="s">
        <v>76</v>
      </c>
      <c r="H103" s="53" t="s">
        <v>152</v>
      </c>
      <c r="I103" s="53">
        <v>100</v>
      </c>
      <c r="J103" s="54"/>
      <c r="K103" s="55">
        <f>K104</f>
        <v>127.5</v>
      </c>
      <c r="L103" s="55">
        <f>L104</f>
        <v>141.30000000000001</v>
      </c>
      <c r="M103" s="55">
        <f>M104</f>
        <v>155.4</v>
      </c>
    </row>
    <row r="104" spans="1:13" ht="34.5" customHeight="1" x14ac:dyDescent="0.2">
      <c r="A104" s="51" t="s">
        <v>78</v>
      </c>
      <c r="B104" s="52">
        <f t="shared" si="9"/>
        <v>912</v>
      </c>
      <c r="C104" s="53" t="s">
        <v>70</v>
      </c>
      <c r="D104" s="53" t="s">
        <v>149</v>
      </c>
      <c r="E104" s="53" t="s">
        <v>150</v>
      </c>
      <c r="F104" s="53" t="s">
        <v>56</v>
      </c>
      <c r="G104" s="53" t="s">
        <v>76</v>
      </c>
      <c r="H104" s="53" t="s">
        <v>152</v>
      </c>
      <c r="I104" s="53">
        <v>120</v>
      </c>
      <c r="J104" s="54"/>
      <c r="K104" s="55">
        <f>K105+K107</f>
        <v>127.5</v>
      </c>
      <c r="L104" s="55">
        <f>L105+L107</f>
        <v>141.30000000000001</v>
      </c>
      <c r="M104" s="55">
        <f>M105+M107</f>
        <v>155.4</v>
      </c>
    </row>
    <row r="105" spans="1:13" ht="24" hidden="1" x14ac:dyDescent="0.2">
      <c r="A105" s="56" t="s">
        <v>79</v>
      </c>
      <c r="B105" s="56">
        <f t="shared" si="9"/>
        <v>912</v>
      </c>
      <c r="C105" s="54" t="s">
        <v>70</v>
      </c>
      <c r="D105" s="54" t="s">
        <v>149</v>
      </c>
      <c r="E105" s="54" t="s">
        <v>150</v>
      </c>
      <c r="F105" s="54" t="s">
        <v>56</v>
      </c>
      <c r="G105" s="54" t="s">
        <v>76</v>
      </c>
      <c r="H105" s="54" t="s">
        <v>152</v>
      </c>
      <c r="I105" s="54">
        <v>121</v>
      </c>
      <c r="J105" s="54"/>
      <c r="K105" s="57">
        <f>K106</f>
        <v>97.9</v>
      </c>
      <c r="L105" s="57">
        <f>L106</f>
        <v>108.5</v>
      </c>
      <c r="M105" s="57">
        <f>M106</f>
        <v>119.4</v>
      </c>
    </row>
    <row r="106" spans="1:13" hidden="1" x14ac:dyDescent="0.2">
      <c r="A106" s="58" t="s">
        <v>80</v>
      </c>
      <c r="B106" s="58">
        <f t="shared" ref="B106:B137" si="15">$B$9</f>
        <v>912</v>
      </c>
      <c r="C106" s="59" t="s">
        <v>70</v>
      </c>
      <c r="D106" s="59" t="s">
        <v>149</v>
      </c>
      <c r="E106" s="59" t="s">
        <v>150</v>
      </c>
      <c r="F106" s="59" t="s">
        <v>56</v>
      </c>
      <c r="G106" s="59" t="s">
        <v>76</v>
      </c>
      <c r="H106" s="59" t="s">
        <v>152</v>
      </c>
      <c r="I106" s="59">
        <v>121</v>
      </c>
      <c r="J106" s="59">
        <v>211</v>
      </c>
      <c r="K106" s="60">
        <v>97.9</v>
      </c>
      <c r="L106" s="60">
        <v>108.5</v>
      </c>
      <c r="M106" s="60">
        <v>119.4</v>
      </c>
    </row>
    <row r="107" spans="1:13" ht="60" hidden="1" x14ac:dyDescent="0.2">
      <c r="A107" s="56" t="s">
        <v>81</v>
      </c>
      <c r="B107" s="56">
        <f t="shared" si="15"/>
        <v>912</v>
      </c>
      <c r="C107" s="54" t="s">
        <v>70</v>
      </c>
      <c r="D107" s="54" t="s">
        <v>149</v>
      </c>
      <c r="E107" s="54" t="s">
        <v>150</v>
      </c>
      <c r="F107" s="54" t="s">
        <v>56</v>
      </c>
      <c r="G107" s="54" t="s">
        <v>76</v>
      </c>
      <c r="H107" s="54" t="s">
        <v>152</v>
      </c>
      <c r="I107" s="54">
        <v>129</v>
      </c>
      <c r="J107" s="54"/>
      <c r="K107" s="57">
        <f>K108</f>
        <v>29.6</v>
      </c>
      <c r="L107" s="57">
        <f>L108</f>
        <v>32.799999999999997</v>
      </c>
      <c r="M107" s="57">
        <f>M108</f>
        <v>36</v>
      </c>
    </row>
    <row r="108" spans="1:13" hidden="1" x14ac:dyDescent="0.2">
      <c r="A108" s="58" t="s">
        <v>82</v>
      </c>
      <c r="B108" s="58">
        <f t="shared" si="15"/>
        <v>912</v>
      </c>
      <c r="C108" s="59" t="s">
        <v>70</v>
      </c>
      <c r="D108" s="59" t="s">
        <v>149</v>
      </c>
      <c r="E108" s="59" t="s">
        <v>150</v>
      </c>
      <c r="F108" s="59" t="s">
        <v>56</v>
      </c>
      <c r="G108" s="59" t="s">
        <v>76</v>
      </c>
      <c r="H108" s="59" t="s">
        <v>152</v>
      </c>
      <c r="I108" s="59">
        <v>129</v>
      </c>
      <c r="J108" s="59">
        <v>213</v>
      </c>
      <c r="K108" s="60">
        <v>29.6</v>
      </c>
      <c r="L108" s="60">
        <v>32.799999999999997</v>
      </c>
      <c r="M108" s="60">
        <v>36</v>
      </c>
    </row>
    <row r="109" spans="1:13" ht="24" x14ac:dyDescent="0.2">
      <c r="A109" s="51" t="s">
        <v>98</v>
      </c>
      <c r="B109" s="52">
        <f t="shared" si="15"/>
        <v>912</v>
      </c>
      <c r="C109" s="53" t="s">
        <v>70</v>
      </c>
      <c r="D109" s="53" t="s">
        <v>149</v>
      </c>
      <c r="E109" s="53" t="s">
        <v>150</v>
      </c>
      <c r="F109" s="53" t="s">
        <v>56</v>
      </c>
      <c r="G109" s="53" t="s">
        <v>76</v>
      </c>
      <c r="H109" s="53" t="s">
        <v>152</v>
      </c>
      <c r="I109" s="53">
        <v>200</v>
      </c>
      <c r="J109" s="54"/>
      <c r="K109" s="55">
        <f t="shared" ref="K109:M110" si="16">K110</f>
        <v>4.4000000000000004</v>
      </c>
      <c r="L109" s="55">
        <f t="shared" si="16"/>
        <v>4.4000000000000004</v>
      </c>
      <c r="M109" s="55">
        <f t="shared" si="16"/>
        <v>4.4000000000000004</v>
      </c>
    </row>
    <row r="110" spans="1:13" ht="35.25" customHeight="1" x14ac:dyDescent="0.2">
      <c r="A110" s="51" t="s">
        <v>99</v>
      </c>
      <c r="B110" s="52">
        <f t="shared" si="15"/>
        <v>912</v>
      </c>
      <c r="C110" s="53" t="s">
        <v>70</v>
      </c>
      <c r="D110" s="53" t="s">
        <v>149</v>
      </c>
      <c r="E110" s="53" t="s">
        <v>150</v>
      </c>
      <c r="F110" s="53" t="s">
        <v>56</v>
      </c>
      <c r="G110" s="53" t="s">
        <v>76</v>
      </c>
      <c r="H110" s="53" t="s">
        <v>152</v>
      </c>
      <c r="I110" s="53">
        <v>240</v>
      </c>
      <c r="J110" s="54"/>
      <c r="K110" s="55">
        <f t="shared" si="16"/>
        <v>4.4000000000000004</v>
      </c>
      <c r="L110" s="55">
        <f t="shared" si="16"/>
        <v>4.4000000000000004</v>
      </c>
      <c r="M110" s="55">
        <f t="shared" si="16"/>
        <v>4.4000000000000004</v>
      </c>
    </row>
    <row r="111" spans="1:13" hidden="1" x14ac:dyDescent="0.2">
      <c r="A111" s="56" t="s">
        <v>100</v>
      </c>
      <c r="B111" s="56">
        <f t="shared" si="15"/>
        <v>912</v>
      </c>
      <c r="C111" s="54" t="s">
        <v>70</v>
      </c>
      <c r="D111" s="54" t="s">
        <v>149</v>
      </c>
      <c r="E111" s="54" t="s">
        <v>150</v>
      </c>
      <c r="F111" s="54" t="s">
        <v>56</v>
      </c>
      <c r="G111" s="54" t="s">
        <v>76</v>
      </c>
      <c r="H111" s="54" t="s">
        <v>152</v>
      </c>
      <c r="I111" s="54">
        <v>244</v>
      </c>
      <c r="J111" s="54"/>
      <c r="K111" s="57">
        <f>K112+K113+K114</f>
        <v>4.4000000000000004</v>
      </c>
      <c r="L111" s="57">
        <f>L112+L113+L114</f>
        <v>4.4000000000000004</v>
      </c>
      <c r="M111" s="57">
        <f>M112+M113+M114</f>
        <v>4.4000000000000004</v>
      </c>
    </row>
    <row r="112" spans="1:13" hidden="1" x14ac:dyDescent="0.2">
      <c r="A112" s="58" t="s">
        <v>153</v>
      </c>
      <c r="B112" s="58">
        <f t="shared" si="15"/>
        <v>912</v>
      </c>
      <c r="C112" s="59" t="s">
        <v>70</v>
      </c>
      <c r="D112" s="59" t="s">
        <v>149</v>
      </c>
      <c r="E112" s="59" t="s">
        <v>150</v>
      </c>
      <c r="F112" s="59" t="s">
        <v>56</v>
      </c>
      <c r="G112" s="59" t="s">
        <v>76</v>
      </c>
      <c r="H112" s="59" t="s">
        <v>152</v>
      </c>
      <c r="I112" s="59">
        <v>244</v>
      </c>
      <c r="J112" s="59">
        <v>222</v>
      </c>
      <c r="K112" s="60">
        <v>1</v>
      </c>
      <c r="L112" s="60">
        <v>1</v>
      </c>
      <c r="M112" s="60">
        <v>1</v>
      </c>
    </row>
    <row r="113" spans="1:13" hidden="1" x14ac:dyDescent="0.2">
      <c r="A113" s="58" t="s">
        <v>108</v>
      </c>
      <c r="B113" s="58">
        <f t="shared" si="15"/>
        <v>912</v>
      </c>
      <c r="C113" s="59" t="s">
        <v>70</v>
      </c>
      <c r="D113" s="59" t="s">
        <v>149</v>
      </c>
      <c r="E113" s="59" t="s">
        <v>150</v>
      </c>
      <c r="F113" s="59" t="s">
        <v>56</v>
      </c>
      <c r="G113" s="59" t="s">
        <v>76</v>
      </c>
      <c r="H113" s="59" t="s">
        <v>152</v>
      </c>
      <c r="I113" s="59">
        <v>244</v>
      </c>
      <c r="J113" s="59">
        <v>310</v>
      </c>
      <c r="K113" s="60"/>
      <c r="L113" s="60"/>
      <c r="M113" s="60"/>
    </row>
    <row r="114" spans="1:13" ht="24" hidden="1" x14ac:dyDescent="0.2">
      <c r="A114" s="58" t="s">
        <v>109</v>
      </c>
      <c r="B114" s="58">
        <f t="shared" si="15"/>
        <v>912</v>
      </c>
      <c r="C114" s="59" t="s">
        <v>70</v>
      </c>
      <c r="D114" s="59" t="s">
        <v>149</v>
      </c>
      <c r="E114" s="59" t="s">
        <v>150</v>
      </c>
      <c r="F114" s="59" t="s">
        <v>56</v>
      </c>
      <c r="G114" s="59" t="s">
        <v>76</v>
      </c>
      <c r="H114" s="59" t="s">
        <v>152</v>
      </c>
      <c r="I114" s="59">
        <v>244</v>
      </c>
      <c r="J114" s="59" t="s">
        <v>110</v>
      </c>
      <c r="K114" s="60">
        <v>3.4</v>
      </c>
      <c r="L114" s="60">
        <v>3.4</v>
      </c>
      <c r="M114" s="60">
        <v>3.4</v>
      </c>
    </row>
    <row r="115" spans="1:13" x14ac:dyDescent="0.2">
      <c r="A115" s="61" t="s">
        <v>154</v>
      </c>
      <c r="B115" s="47">
        <f t="shared" si="15"/>
        <v>912</v>
      </c>
      <c r="C115" s="48" t="s">
        <v>91</v>
      </c>
      <c r="D115" s="48"/>
      <c r="E115" s="48"/>
      <c r="F115" s="48"/>
      <c r="G115" s="48"/>
      <c r="H115" s="48"/>
      <c r="I115" s="48"/>
      <c r="J115" s="49"/>
      <c r="K115" s="50">
        <f t="shared" ref="K115:M122" si="17">K116</f>
        <v>278.60000000000002</v>
      </c>
      <c r="L115" s="50">
        <f t="shared" si="17"/>
        <v>280</v>
      </c>
      <c r="M115" s="50">
        <f t="shared" si="17"/>
        <v>280</v>
      </c>
    </row>
    <row r="116" spans="1:13" ht="13.5" customHeight="1" x14ac:dyDescent="0.2">
      <c r="A116" s="61" t="s">
        <v>155</v>
      </c>
      <c r="B116" s="47">
        <f t="shared" si="15"/>
        <v>912</v>
      </c>
      <c r="C116" s="48" t="s">
        <v>91</v>
      </c>
      <c r="D116" s="48" t="s">
        <v>156</v>
      </c>
      <c r="E116" s="48"/>
      <c r="F116" s="48"/>
      <c r="G116" s="48"/>
      <c r="H116" s="48"/>
      <c r="I116" s="48"/>
      <c r="J116" s="49"/>
      <c r="K116" s="50">
        <f t="shared" si="17"/>
        <v>278.60000000000002</v>
      </c>
      <c r="L116" s="50">
        <f t="shared" si="17"/>
        <v>280</v>
      </c>
      <c r="M116" s="50">
        <f t="shared" si="17"/>
        <v>280</v>
      </c>
    </row>
    <row r="117" spans="1:13" ht="26.25" customHeight="1" x14ac:dyDescent="0.2">
      <c r="A117" s="51" t="s">
        <v>129</v>
      </c>
      <c r="B117" s="52">
        <f t="shared" si="15"/>
        <v>912</v>
      </c>
      <c r="C117" s="53" t="s">
        <v>91</v>
      </c>
      <c r="D117" s="53" t="s">
        <v>156</v>
      </c>
      <c r="E117" s="53" t="s">
        <v>150</v>
      </c>
      <c r="F117" s="53" t="s">
        <v>73</v>
      </c>
      <c r="G117" s="53"/>
      <c r="H117" s="53"/>
      <c r="I117" s="53"/>
      <c r="J117" s="54"/>
      <c r="K117" s="55">
        <f t="shared" si="17"/>
        <v>278.60000000000002</v>
      </c>
      <c r="L117" s="55">
        <f t="shared" si="17"/>
        <v>280</v>
      </c>
      <c r="M117" s="55">
        <f t="shared" si="17"/>
        <v>280</v>
      </c>
    </row>
    <row r="118" spans="1:13" ht="36" customHeight="1" x14ac:dyDescent="0.2">
      <c r="A118" s="51" t="s">
        <v>130</v>
      </c>
      <c r="B118" s="52">
        <f t="shared" si="15"/>
        <v>912</v>
      </c>
      <c r="C118" s="53" t="s">
        <v>91</v>
      </c>
      <c r="D118" s="53" t="s">
        <v>156</v>
      </c>
      <c r="E118" s="53" t="s">
        <v>150</v>
      </c>
      <c r="F118" s="53" t="s">
        <v>56</v>
      </c>
      <c r="G118" s="53"/>
      <c r="H118" s="53"/>
      <c r="I118" s="53"/>
      <c r="J118" s="54"/>
      <c r="K118" s="55">
        <f t="shared" si="17"/>
        <v>278.60000000000002</v>
      </c>
      <c r="L118" s="55">
        <f t="shared" si="17"/>
        <v>280</v>
      </c>
      <c r="M118" s="55">
        <f t="shared" si="17"/>
        <v>280</v>
      </c>
    </row>
    <row r="119" spans="1:13" ht="240" customHeight="1" x14ac:dyDescent="0.2">
      <c r="A119" s="52" t="s">
        <v>157</v>
      </c>
      <c r="B119" s="52">
        <f t="shared" si="15"/>
        <v>912</v>
      </c>
      <c r="C119" s="53" t="s">
        <v>91</v>
      </c>
      <c r="D119" s="53" t="s">
        <v>156</v>
      </c>
      <c r="E119" s="53" t="s">
        <v>150</v>
      </c>
      <c r="F119" s="53" t="s">
        <v>56</v>
      </c>
      <c r="G119" s="53" t="s">
        <v>76</v>
      </c>
      <c r="H119" s="53" t="s">
        <v>158</v>
      </c>
      <c r="I119" s="53"/>
      <c r="J119" s="54"/>
      <c r="K119" s="55">
        <f t="shared" si="17"/>
        <v>278.60000000000002</v>
      </c>
      <c r="L119" s="55">
        <f t="shared" si="17"/>
        <v>280</v>
      </c>
      <c r="M119" s="55">
        <f t="shared" si="17"/>
        <v>280</v>
      </c>
    </row>
    <row r="120" spans="1:13" ht="24" x14ac:dyDescent="0.2">
      <c r="A120" s="51" t="s">
        <v>98</v>
      </c>
      <c r="B120" s="52">
        <f t="shared" si="15"/>
        <v>912</v>
      </c>
      <c r="C120" s="53" t="s">
        <v>91</v>
      </c>
      <c r="D120" s="53" t="s">
        <v>156</v>
      </c>
      <c r="E120" s="53" t="s">
        <v>150</v>
      </c>
      <c r="F120" s="53" t="s">
        <v>56</v>
      </c>
      <c r="G120" s="53" t="s">
        <v>76</v>
      </c>
      <c r="H120" s="53" t="s">
        <v>158</v>
      </c>
      <c r="I120" s="53">
        <v>200</v>
      </c>
      <c r="J120" s="54"/>
      <c r="K120" s="55">
        <f t="shared" si="17"/>
        <v>278.60000000000002</v>
      </c>
      <c r="L120" s="55">
        <f t="shared" si="17"/>
        <v>280</v>
      </c>
      <c r="M120" s="55">
        <f t="shared" si="17"/>
        <v>280</v>
      </c>
    </row>
    <row r="121" spans="1:13" ht="34.5" customHeight="1" x14ac:dyDescent="0.2">
      <c r="A121" s="51" t="s">
        <v>99</v>
      </c>
      <c r="B121" s="52">
        <f t="shared" si="15"/>
        <v>912</v>
      </c>
      <c r="C121" s="53" t="s">
        <v>91</v>
      </c>
      <c r="D121" s="53" t="s">
        <v>156</v>
      </c>
      <c r="E121" s="53" t="s">
        <v>150</v>
      </c>
      <c r="F121" s="53" t="s">
        <v>56</v>
      </c>
      <c r="G121" s="53" t="s">
        <v>76</v>
      </c>
      <c r="H121" s="53" t="s">
        <v>158</v>
      </c>
      <c r="I121" s="53">
        <v>240</v>
      </c>
      <c r="J121" s="54"/>
      <c r="K121" s="55">
        <f t="shared" si="17"/>
        <v>278.60000000000002</v>
      </c>
      <c r="L121" s="55">
        <f t="shared" si="17"/>
        <v>280</v>
      </c>
      <c r="M121" s="55">
        <f t="shared" si="17"/>
        <v>280</v>
      </c>
    </row>
    <row r="122" spans="1:13" hidden="1" x14ac:dyDescent="0.2">
      <c r="A122" s="56" t="s">
        <v>100</v>
      </c>
      <c r="B122" s="56">
        <f t="shared" si="15"/>
        <v>912</v>
      </c>
      <c r="C122" s="54" t="s">
        <v>91</v>
      </c>
      <c r="D122" s="54" t="s">
        <v>156</v>
      </c>
      <c r="E122" s="54" t="s">
        <v>150</v>
      </c>
      <c r="F122" s="54" t="s">
        <v>56</v>
      </c>
      <c r="G122" s="54" t="s">
        <v>76</v>
      </c>
      <c r="H122" s="54" t="s">
        <v>158</v>
      </c>
      <c r="I122" s="54">
        <v>244</v>
      </c>
      <c r="J122" s="54"/>
      <c r="K122" s="57">
        <f t="shared" si="17"/>
        <v>278.60000000000002</v>
      </c>
      <c r="L122" s="57">
        <f t="shared" si="17"/>
        <v>280</v>
      </c>
      <c r="M122" s="57">
        <f t="shared" si="17"/>
        <v>280</v>
      </c>
    </row>
    <row r="123" spans="1:13" hidden="1" x14ac:dyDescent="0.2">
      <c r="A123" s="58" t="s">
        <v>144</v>
      </c>
      <c r="B123" s="58">
        <f t="shared" si="15"/>
        <v>912</v>
      </c>
      <c r="C123" s="59" t="s">
        <v>91</v>
      </c>
      <c r="D123" s="59" t="s">
        <v>156</v>
      </c>
      <c r="E123" s="59" t="s">
        <v>150</v>
      </c>
      <c r="F123" s="59" t="s">
        <v>56</v>
      </c>
      <c r="G123" s="59" t="s">
        <v>76</v>
      </c>
      <c r="H123" s="59" t="s">
        <v>158</v>
      </c>
      <c r="I123" s="59">
        <v>244</v>
      </c>
      <c r="J123" s="59">
        <v>226</v>
      </c>
      <c r="K123" s="60">
        <v>278.60000000000002</v>
      </c>
      <c r="L123" s="60">
        <v>280</v>
      </c>
      <c r="M123" s="60">
        <v>280</v>
      </c>
    </row>
    <row r="124" spans="1:13" x14ac:dyDescent="0.2">
      <c r="A124" s="61" t="s">
        <v>159</v>
      </c>
      <c r="B124" s="47">
        <f t="shared" si="15"/>
        <v>912</v>
      </c>
      <c r="C124" s="48" t="s">
        <v>160</v>
      </c>
      <c r="D124" s="48"/>
      <c r="E124" s="48"/>
      <c r="F124" s="48"/>
      <c r="G124" s="48"/>
      <c r="H124" s="48"/>
      <c r="I124" s="48"/>
      <c r="J124" s="49"/>
      <c r="K124" s="50">
        <f t="shared" ref="K124:M125" si="18">K125</f>
        <v>89.9</v>
      </c>
      <c r="L124" s="50">
        <f t="shared" si="18"/>
        <v>34.4</v>
      </c>
      <c r="M124" s="50">
        <f t="shared" si="18"/>
        <v>16</v>
      </c>
    </row>
    <row r="125" spans="1:13" x14ac:dyDescent="0.2">
      <c r="A125" s="61" t="s">
        <v>161</v>
      </c>
      <c r="B125" s="47">
        <f t="shared" si="15"/>
        <v>912</v>
      </c>
      <c r="C125" s="48" t="s">
        <v>160</v>
      </c>
      <c r="D125" s="48" t="s">
        <v>149</v>
      </c>
      <c r="E125" s="48"/>
      <c r="F125" s="48"/>
      <c r="G125" s="48"/>
      <c r="H125" s="48"/>
      <c r="I125" s="48"/>
      <c r="J125" s="49"/>
      <c r="K125" s="50">
        <f t="shared" si="18"/>
        <v>89.9</v>
      </c>
      <c r="L125" s="50">
        <f t="shared" si="18"/>
        <v>34.4</v>
      </c>
      <c r="M125" s="50">
        <f t="shared" si="18"/>
        <v>16</v>
      </c>
    </row>
    <row r="126" spans="1:13" ht="84" x14ac:dyDescent="0.2">
      <c r="A126" s="51" t="s">
        <v>162</v>
      </c>
      <c r="B126" s="52">
        <f t="shared" si="15"/>
        <v>912</v>
      </c>
      <c r="C126" s="53" t="s">
        <v>160</v>
      </c>
      <c r="D126" s="53" t="s">
        <v>149</v>
      </c>
      <c r="E126" s="53" t="s">
        <v>163</v>
      </c>
      <c r="F126" s="53" t="s">
        <v>73</v>
      </c>
      <c r="G126" s="53"/>
      <c r="H126" s="53"/>
      <c r="I126" s="53"/>
      <c r="J126" s="54"/>
      <c r="K126" s="55">
        <f>K127+K135+K141+K147+K153</f>
        <v>89.9</v>
      </c>
      <c r="L126" s="55">
        <f>L127+L135+L141+L147+L153</f>
        <v>34.4</v>
      </c>
      <c r="M126" s="55">
        <f>M127+M135+M141+M147+M153</f>
        <v>16</v>
      </c>
    </row>
    <row r="127" spans="1:13" ht="74.25" customHeight="1" x14ac:dyDescent="0.2">
      <c r="A127" s="51" t="s">
        <v>164</v>
      </c>
      <c r="B127" s="52">
        <f t="shared" si="15"/>
        <v>912</v>
      </c>
      <c r="C127" s="53" t="s">
        <v>160</v>
      </c>
      <c r="D127" s="53" t="s">
        <v>149</v>
      </c>
      <c r="E127" s="53" t="s">
        <v>163</v>
      </c>
      <c r="F127" s="53" t="s">
        <v>73</v>
      </c>
      <c r="G127" s="53" t="s">
        <v>68</v>
      </c>
      <c r="H127" s="53"/>
      <c r="I127" s="53"/>
      <c r="J127" s="54"/>
      <c r="K127" s="55">
        <f t="shared" ref="K127:M129" si="19">K128</f>
        <v>62</v>
      </c>
      <c r="L127" s="55">
        <f t="shared" si="19"/>
        <v>21</v>
      </c>
      <c r="M127" s="55">
        <f t="shared" si="19"/>
        <v>11</v>
      </c>
    </row>
    <row r="128" spans="1:13" x14ac:dyDescent="0.2">
      <c r="A128" s="51" t="s">
        <v>165</v>
      </c>
      <c r="B128" s="52">
        <f t="shared" si="15"/>
        <v>912</v>
      </c>
      <c r="C128" s="53" t="s">
        <v>160</v>
      </c>
      <c r="D128" s="53" t="s">
        <v>149</v>
      </c>
      <c r="E128" s="53" t="s">
        <v>163</v>
      </c>
      <c r="F128" s="53" t="s">
        <v>73</v>
      </c>
      <c r="G128" s="53" t="s">
        <v>68</v>
      </c>
      <c r="H128" s="53">
        <v>43010</v>
      </c>
      <c r="I128" s="53"/>
      <c r="J128" s="54"/>
      <c r="K128" s="55">
        <f t="shared" si="19"/>
        <v>62</v>
      </c>
      <c r="L128" s="55">
        <f t="shared" si="19"/>
        <v>21</v>
      </c>
      <c r="M128" s="55">
        <f t="shared" si="19"/>
        <v>11</v>
      </c>
    </row>
    <row r="129" spans="1:13" ht="24" x14ac:dyDescent="0.2">
      <c r="A129" s="51" t="s">
        <v>98</v>
      </c>
      <c r="B129" s="52">
        <f t="shared" si="15"/>
        <v>912</v>
      </c>
      <c r="C129" s="53" t="s">
        <v>160</v>
      </c>
      <c r="D129" s="53" t="s">
        <v>149</v>
      </c>
      <c r="E129" s="53" t="s">
        <v>163</v>
      </c>
      <c r="F129" s="53" t="s">
        <v>73</v>
      </c>
      <c r="G129" s="53" t="s">
        <v>68</v>
      </c>
      <c r="H129" s="53">
        <v>43010</v>
      </c>
      <c r="I129" s="53">
        <v>200</v>
      </c>
      <c r="J129" s="54"/>
      <c r="K129" s="55">
        <f t="shared" si="19"/>
        <v>62</v>
      </c>
      <c r="L129" s="55">
        <f t="shared" si="19"/>
        <v>21</v>
      </c>
      <c r="M129" s="55">
        <f t="shared" si="19"/>
        <v>11</v>
      </c>
    </row>
    <row r="130" spans="1:13" ht="34.5" customHeight="1" x14ac:dyDescent="0.2">
      <c r="A130" s="51" t="s">
        <v>99</v>
      </c>
      <c r="B130" s="52">
        <f t="shared" si="15"/>
        <v>912</v>
      </c>
      <c r="C130" s="53" t="s">
        <v>160</v>
      </c>
      <c r="D130" s="53" t="s">
        <v>149</v>
      </c>
      <c r="E130" s="53" t="s">
        <v>163</v>
      </c>
      <c r="F130" s="53" t="s">
        <v>73</v>
      </c>
      <c r="G130" s="53" t="s">
        <v>68</v>
      </c>
      <c r="H130" s="53">
        <v>43010</v>
      </c>
      <c r="I130" s="53">
        <v>240</v>
      </c>
      <c r="J130" s="54"/>
      <c r="K130" s="55">
        <f>K133+K131</f>
        <v>62</v>
      </c>
      <c r="L130" s="55">
        <f>L133+L131</f>
        <v>21</v>
      </c>
      <c r="M130" s="55">
        <f>M133+M131</f>
        <v>11</v>
      </c>
    </row>
    <row r="131" spans="1:13" s="62" customFormat="1" ht="24" hidden="1" x14ac:dyDescent="0.2">
      <c r="A131" s="56" t="s">
        <v>100</v>
      </c>
      <c r="B131" s="56">
        <f t="shared" si="15"/>
        <v>912</v>
      </c>
      <c r="C131" s="54" t="s">
        <v>160</v>
      </c>
      <c r="D131" s="54" t="s">
        <v>149</v>
      </c>
      <c r="E131" s="54" t="s">
        <v>163</v>
      </c>
      <c r="F131" s="54" t="s">
        <v>73</v>
      </c>
      <c r="G131" s="54" t="s">
        <v>68</v>
      </c>
      <c r="H131" s="54">
        <v>43010</v>
      </c>
      <c r="I131" s="54" t="s">
        <v>145</v>
      </c>
      <c r="J131" s="54"/>
      <c r="K131" s="57">
        <f>K132</f>
        <v>8.5</v>
      </c>
      <c r="L131" s="57">
        <f>L132</f>
        <v>0</v>
      </c>
      <c r="M131" s="57">
        <f>M132</f>
        <v>0</v>
      </c>
    </row>
    <row r="132" spans="1:13" s="62" customFormat="1" ht="14.25" hidden="1" customHeight="1" x14ac:dyDescent="0.2">
      <c r="A132" s="58" t="s">
        <v>103</v>
      </c>
      <c r="B132" s="58">
        <f t="shared" si="15"/>
        <v>912</v>
      </c>
      <c r="C132" s="59" t="s">
        <v>160</v>
      </c>
      <c r="D132" s="59" t="s">
        <v>149</v>
      </c>
      <c r="E132" s="59" t="s">
        <v>163</v>
      </c>
      <c r="F132" s="59" t="s">
        <v>73</v>
      </c>
      <c r="G132" s="59" t="s">
        <v>68</v>
      </c>
      <c r="H132" s="59">
        <v>43010</v>
      </c>
      <c r="I132" s="59" t="s">
        <v>145</v>
      </c>
      <c r="J132" s="59">
        <v>223</v>
      </c>
      <c r="K132" s="60">
        <v>8.5</v>
      </c>
      <c r="L132" s="60"/>
      <c r="M132" s="60"/>
    </row>
    <row r="133" spans="1:13" ht="24" hidden="1" x14ac:dyDescent="0.2">
      <c r="A133" s="56" t="s">
        <v>111</v>
      </c>
      <c r="B133" s="56">
        <f t="shared" si="15"/>
        <v>912</v>
      </c>
      <c r="C133" s="54" t="s">
        <v>160</v>
      </c>
      <c r="D133" s="54" t="s">
        <v>149</v>
      </c>
      <c r="E133" s="54" t="s">
        <v>163</v>
      </c>
      <c r="F133" s="54" t="s">
        <v>73</v>
      </c>
      <c r="G133" s="54" t="s">
        <v>68</v>
      </c>
      <c r="H133" s="54">
        <v>43010</v>
      </c>
      <c r="I133" s="54" t="s">
        <v>112</v>
      </c>
      <c r="J133" s="54"/>
      <c r="K133" s="57">
        <f>K134</f>
        <v>53.5</v>
      </c>
      <c r="L133" s="57">
        <f>L134</f>
        <v>21</v>
      </c>
      <c r="M133" s="57">
        <f>M134</f>
        <v>11</v>
      </c>
    </row>
    <row r="134" spans="1:13" ht="24" hidden="1" x14ac:dyDescent="0.2">
      <c r="A134" s="58" t="s">
        <v>103</v>
      </c>
      <c r="B134" s="58">
        <f t="shared" si="15"/>
        <v>912</v>
      </c>
      <c r="C134" s="59" t="s">
        <v>160</v>
      </c>
      <c r="D134" s="59" t="s">
        <v>149</v>
      </c>
      <c r="E134" s="59" t="s">
        <v>163</v>
      </c>
      <c r="F134" s="59" t="s">
        <v>73</v>
      </c>
      <c r="G134" s="59" t="s">
        <v>68</v>
      </c>
      <c r="H134" s="59">
        <v>43010</v>
      </c>
      <c r="I134" s="59" t="s">
        <v>112</v>
      </c>
      <c r="J134" s="59">
        <v>223</v>
      </c>
      <c r="K134" s="60">
        <v>53.5</v>
      </c>
      <c r="L134" s="60">
        <v>21</v>
      </c>
      <c r="M134" s="60">
        <v>11</v>
      </c>
    </row>
    <row r="135" spans="1:13" ht="36" hidden="1" x14ac:dyDescent="0.2">
      <c r="A135" s="52" t="s">
        <v>166</v>
      </c>
      <c r="B135" s="52">
        <f t="shared" si="15"/>
        <v>912</v>
      </c>
      <c r="C135" s="53" t="s">
        <v>160</v>
      </c>
      <c r="D135" s="53" t="s">
        <v>149</v>
      </c>
      <c r="E135" s="53" t="s">
        <v>163</v>
      </c>
      <c r="F135" s="53" t="s">
        <v>73</v>
      </c>
      <c r="G135" s="53" t="s">
        <v>70</v>
      </c>
      <c r="H135" s="53"/>
      <c r="I135" s="53"/>
      <c r="J135" s="54"/>
      <c r="K135" s="55">
        <f t="shared" ref="K135:M139" si="20">K136</f>
        <v>0</v>
      </c>
      <c r="L135" s="55">
        <f t="shared" si="20"/>
        <v>0</v>
      </c>
      <c r="M135" s="55">
        <f t="shared" si="20"/>
        <v>0</v>
      </c>
    </row>
    <row r="136" spans="1:13" hidden="1" x14ac:dyDescent="0.2">
      <c r="A136" s="52" t="s">
        <v>167</v>
      </c>
      <c r="B136" s="52">
        <f t="shared" si="15"/>
        <v>912</v>
      </c>
      <c r="C136" s="53" t="s">
        <v>160</v>
      </c>
      <c r="D136" s="53" t="s">
        <v>149</v>
      </c>
      <c r="E136" s="53" t="s">
        <v>163</v>
      </c>
      <c r="F136" s="53" t="s">
        <v>73</v>
      </c>
      <c r="G136" s="53" t="s">
        <v>70</v>
      </c>
      <c r="H136" s="53">
        <v>43020</v>
      </c>
      <c r="I136" s="53"/>
      <c r="J136" s="54"/>
      <c r="K136" s="55">
        <f t="shared" si="20"/>
        <v>0</v>
      </c>
      <c r="L136" s="55">
        <f t="shared" si="20"/>
        <v>0</v>
      </c>
      <c r="M136" s="55">
        <f t="shared" si="20"/>
        <v>0</v>
      </c>
    </row>
    <row r="137" spans="1:13" ht="24" hidden="1" x14ac:dyDescent="0.2">
      <c r="A137" s="51" t="s">
        <v>98</v>
      </c>
      <c r="B137" s="52">
        <f t="shared" si="15"/>
        <v>912</v>
      </c>
      <c r="C137" s="53" t="s">
        <v>160</v>
      </c>
      <c r="D137" s="53" t="s">
        <v>149</v>
      </c>
      <c r="E137" s="53" t="s">
        <v>163</v>
      </c>
      <c r="F137" s="53" t="s">
        <v>73</v>
      </c>
      <c r="G137" s="53" t="s">
        <v>70</v>
      </c>
      <c r="H137" s="53">
        <v>43020</v>
      </c>
      <c r="I137" s="53">
        <v>200</v>
      </c>
      <c r="J137" s="54"/>
      <c r="K137" s="55">
        <f t="shared" si="20"/>
        <v>0</v>
      </c>
      <c r="L137" s="55">
        <f t="shared" si="20"/>
        <v>0</v>
      </c>
      <c r="M137" s="55">
        <f t="shared" si="20"/>
        <v>0</v>
      </c>
    </row>
    <row r="138" spans="1:13" ht="36" hidden="1" x14ac:dyDescent="0.2">
      <c r="A138" s="51" t="s">
        <v>99</v>
      </c>
      <c r="B138" s="52">
        <f t="shared" ref="B138:B169" si="21">$B$9</f>
        <v>912</v>
      </c>
      <c r="C138" s="53" t="s">
        <v>160</v>
      </c>
      <c r="D138" s="53" t="s">
        <v>149</v>
      </c>
      <c r="E138" s="53" t="s">
        <v>163</v>
      </c>
      <c r="F138" s="53" t="s">
        <v>73</v>
      </c>
      <c r="G138" s="53" t="s">
        <v>70</v>
      </c>
      <c r="H138" s="53">
        <v>43020</v>
      </c>
      <c r="I138" s="53">
        <v>240</v>
      </c>
      <c r="J138" s="54"/>
      <c r="K138" s="55">
        <f t="shared" si="20"/>
        <v>0</v>
      </c>
      <c r="L138" s="55">
        <f t="shared" si="20"/>
        <v>0</v>
      </c>
      <c r="M138" s="55">
        <f t="shared" si="20"/>
        <v>0</v>
      </c>
    </row>
    <row r="139" spans="1:13" hidden="1" x14ac:dyDescent="0.2">
      <c r="A139" s="56" t="s">
        <v>100</v>
      </c>
      <c r="B139" s="56">
        <f t="shared" si="21"/>
        <v>912</v>
      </c>
      <c r="C139" s="54" t="s">
        <v>160</v>
      </c>
      <c r="D139" s="54" t="s">
        <v>149</v>
      </c>
      <c r="E139" s="54" t="s">
        <v>163</v>
      </c>
      <c r="F139" s="54" t="s">
        <v>73</v>
      </c>
      <c r="G139" s="54" t="s">
        <v>70</v>
      </c>
      <c r="H139" s="54">
        <v>43020</v>
      </c>
      <c r="I139" s="54">
        <v>244</v>
      </c>
      <c r="J139" s="54"/>
      <c r="K139" s="57">
        <f t="shared" si="20"/>
        <v>0</v>
      </c>
      <c r="L139" s="57">
        <f t="shared" si="20"/>
        <v>0</v>
      </c>
      <c r="M139" s="57">
        <f t="shared" si="20"/>
        <v>0</v>
      </c>
    </row>
    <row r="140" spans="1:13" hidden="1" x14ac:dyDescent="0.2">
      <c r="A140" s="58" t="s">
        <v>144</v>
      </c>
      <c r="B140" s="58">
        <f t="shared" si="21"/>
        <v>912</v>
      </c>
      <c r="C140" s="59" t="s">
        <v>160</v>
      </c>
      <c r="D140" s="59" t="s">
        <v>149</v>
      </c>
      <c r="E140" s="59" t="s">
        <v>163</v>
      </c>
      <c r="F140" s="59" t="s">
        <v>73</v>
      </c>
      <c r="G140" s="59" t="s">
        <v>70</v>
      </c>
      <c r="H140" s="59">
        <v>43020</v>
      </c>
      <c r="I140" s="59">
        <v>244</v>
      </c>
      <c r="J140" s="59">
        <v>226</v>
      </c>
      <c r="K140" s="60"/>
      <c r="L140" s="60"/>
      <c r="M140" s="60"/>
    </row>
    <row r="141" spans="1:13" ht="36" x14ac:dyDescent="0.2">
      <c r="A141" s="51" t="s">
        <v>168</v>
      </c>
      <c r="B141" s="52">
        <f t="shared" si="21"/>
        <v>912</v>
      </c>
      <c r="C141" s="53" t="s">
        <v>160</v>
      </c>
      <c r="D141" s="53" t="s">
        <v>149</v>
      </c>
      <c r="E141" s="53" t="s">
        <v>163</v>
      </c>
      <c r="F141" s="53" t="s">
        <v>73</v>
      </c>
      <c r="G141" s="53" t="s">
        <v>91</v>
      </c>
      <c r="H141" s="53"/>
      <c r="I141" s="53"/>
      <c r="J141" s="54"/>
      <c r="K141" s="55">
        <f t="shared" ref="K141:M145" si="22">K142</f>
        <v>27.9</v>
      </c>
      <c r="L141" s="55">
        <f t="shared" si="22"/>
        <v>13.4</v>
      </c>
      <c r="M141" s="55">
        <f t="shared" si="22"/>
        <v>5</v>
      </c>
    </row>
    <row r="142" spans="1:13" ht="13.5" customHeight="1" x14ac:dyDescent="0.2">
      <c r="A142" s="51" t="s">
        <v>169</v>
      </c>
      <c r="B142" s="52">
        <f t="shared" si="21"/>
        <v>912</v>
      </c>
      <c r="C142" s="53" t="s">
        <v>160</v>
      </c>
      <c r="D142" s="53" t="s">
        <v>149</v>
      </c>
      <c r="E142" s="53" t="s">
        <v>163</v>
      </c>
      <c r="F142" s="53" t="s">
        <v>73</v>
      </c>
      <c r="G142" s="53" t="s">
        <v>91</v>
      </c>
      <c r="H142" s="53">
        <v>43040</v>
      </c>
      <c r="I142" s="53"/>
      <c r="J142" s="54"/>
      <c r="K142" s="55">
        <f t="shared" si="22"/>
        <v>27.9</v>
      </c>
      <c r="L142" s="55">
        <f t="shared" si="22"/>
        <v>13.4</v>
      </c>
      <c r="M142" s="55">
        <f t="shared" si="22"/>
        <v>5</v>
      </c>
    </row>
    <row r="143" spans="1:13" ht="24" x14ac:dyDescent="0.2">
      <c r="A143" s="51" t="s">
        <v>98</v>
      </c>
      <c r="B143" s="52">
        <f t="shared" si="21"/>
        <v>912</v>
      </c>
      <c r="C143" s="53" t="s">
        <v>160</v>
      </c>
      <c r="D143" s="53" t="s">
        <v>149</v>
      </c>
      <c r="E143" s="53" t="s">
        <v>163</v>
      </c>
      <c r="F143" s="53" t="s">
        <v>73</v>
      </c>
      <c r="G143" s="53" t="s">
        <v>91</v>
      </c>
      <c r="H143" s="53">
        <v>43040</v>
      </c>
      <c r="I143" s="53">
        <v>200</v>
      </c>
      <c r="J143" s="54"/>
      <c r="K143" s="55">
        <f t="shared" si="22"/>
        <v>27.9</v>
      </c>
      <c r="L143" s="55">
        <f t="shared" si="22"/>
        <v>13.4</v>
      </c>
      <c r="M143" s="55">
        <f t="shared" si="22"/>
        <v>5</v>
      </c>
    </row>
    <row r="144" spans="1:13" ht="33" customHeight="1" x14ac:dyDescent="0.2">
      <c r="A144" s="51" t="s">
        <v>99</v>
      </c>
      <c r="B144" s="52">
        <f t="shared" si="21"/>
        <v>912</v>
      </c>
      <c r="C144" s="53" t="s">
        <v>160</v>
      </c>
      <c r="D144" s="53" t="s">
        <v>149</v>
      </c>
      <c r="E144" s="53" t="s">
        <v>163</v>
      </c>
      <c r="F144" s="53" t="s">
        <v>73</v>
      </c>
      <c r="G144" s="53" t="s">
        <v>91</v>
      </c>
      <c r="H144" s="53">
        <v>43040</v>
      </c>
      <c r="I144" s="53">
        <v>240</v>
      </c>
      <c r="J144" s="54"/>
      <c r="K144" s="55">
        <f t="shared" si="22"/>
        <v>27.9</v>
      </c>
      <c r="L144" s="55">
        <f t="shared" si="22"/>
        <v>13.4</v>
      </c>
      <c r="M144" s="55">
        <f t="shared" si="22"/>
        <v>5</v>
      </c>
    </row>
    <row r="145" spans="1:13" hidden="1" x14ac:dyDescent="0.2">
      <c r="A145" s="56" t="s">
        <v>100</v>
      </c>
      <c r="B145" s="56">
        <f t="shared" si="21"/>
        <v>912</v>
      </c>
      <c r="C145" s="54" t="s">
        <v>160</v>
      </c>
      <c r="D145" s="54" t="s">
        <v>149</v>
      </c>
      <c r="E145" s="54" t="s">
        <v>163</v>
      </c>
      <c r="F145" s="54" t="s">
        <v>73</v>
      </c>
      <c r="G145" s="54" t="s">
        <v>91</v>
      </c>
      <c r="H145" s="54">
        <v>43040</v>
      </c>
      <c r="I145" s="54">
        <v>244</v>
      </c>
      <c r="J145" s="54"/>
      <c r="K145" s="57">
        <f t="shared" si="22"/>
        <v>27.9</v>
      </c>
      <c r="L145" s="57">
        <f t="shared" si="22"/>
        <v>13.4</v>
      </c>
      <c r="M145" s="57">
        <f t="shared" si="22"/>
        <v>5</v>
      </c>
    </row>
    <row r="146" spans="1:13" hidden="1" x14ac:dyDescent="0.2">
      <c r="A146" s="58" t="s">
        <v>144</v>
      </c>
      <c r="B146" s="58">
        <f t="shared" si="21"/>
        <v>912</v>
      </c>
      <c r="C146" s="59" t="s">
        <v>160</v>
      </c>
      <c r="D146" s="59" t="s">
        <v>149</v>
      </c>
      <c r="E146" s="59" t="s">
        <v>163</v>
      </c>
      <c r="F146" s="59" t="s">
        <v>73</v>
      </c>
      <c r="G146" s="59" t="s">
        <v>91</v>
      </c>
      <c r="H146" s="59">
        <v>43040</v>
      </c>
      <c r="I146" s="59">
        <v>244</v>
      </c>
      <c r="J146" s="59">
        <v>226</v>
      </c>
      <c r="K146" s="60">
        <v>27.9</v>
      </c>
      <c r="L146" s="60">
        <v>13.4</v>
      </c>
      <c r="M146" s="60">
        <v>5</v>
      </c>
    </row>
    <row r="147" spans="1:13" ht="24" hidden="1" x14ac:dyDescent="0.2">
      <c r="A147" s="51" t="s">
        <v>170</v>
      </c>
      <c r="B147" s="52">
        <f t="shared" si="21"/>
        <v>912</v>
      </c>
      <c r="C147" s="53" t="s">
        <v>160</v>
      </c>
      <c r="D147" s="53" t="s">
        <v>149</v>
      </c>
      <c r="E147" s="53" t="s">
        <v>163</v>
      </c>
      <c r="F147" s="53" t="s">
        <v>73</v>
      </c>
      <c r="G147" s="53" t="s">
        <v>160</v>
      </c>
      <c r="H147" s="53"/>
      <c r="I147" s="53"/>
      <c r="J147" s="54"/>
      <c r="K147" s="55">
        <f t="shared" ref="K147:M151" si="23">K148</f>
        <v>0</v>
      </c>
      <c r="L147" s="55">
        <f t="shared" si="23"/>
        <v>0</v>
      </c>
      <c r="M147" s="55">
        <f t="shared" si="23"/>
        <v>0</v>
      </c>
    </row>
    <row r="148" spans="1:13" ht="13.5" hidden="1" customHeight="1" x14ac:dyDescent="0.2">
      <c r="A148" s="51" t="s">
        <v>169</v>
      </c>
      <c r="B148" s="52">
        <f t="shared" si="21"/>
        <v>912</v>
      </c>
      <c r="C148" s="53" t="s">
        <v>160</v>
      </c>
      <c r="D148" s="53" t="s">
        <v>149</v>
      </c>
      <c r="E148" s="53" t="s">
        <v>163</v>
      </c>
      <c r="F148" s="53" t="s">
        <v>73</v>
      </c>
      <c r="G148" s="53" t="s">
        <v>160</v>
      </c>
      <c r="H148" s="53">
        <v>43040</v>
      </c>
      <c r="I148" s="53"/>
      <c r="J148" s="54"/>
      <c r="K148" s="55">
        <f t="shared" si="23"/>
        <v>0</v>
      </c>
      <c r="L148" s="55">
        <f t="shared" si="23"/>
        <v>0</v>
      </c>
      <c r="M148" s="55">
        <f t="shared" si="23"/>
        <v>0</v>
      </c>
    </row>
    <row r="149" spans="1:13" ht="24" hidden="1" x14ac:dyDescent="0.2">
      <c r="A149" s="63" t="s">
        <v>98</v>
      </c>
      <c r="B149" s="64">
        <f t="shared" si="21"/>
        <v>912</v>
      </c>
      <c r="C149" s="65" t="s">
        <v>160</v>
      </c>
      <c r="D149" s="65" t="s">
        <v>149</v>
      </c>
      <c r="E149" s="65" t="s">
        <v>163</v>
      </c>
      <c r="F149" s="65" t="s">
        <v>73</v>
      </c>
      <c r="G149" s="65" t="s">
        <v>160</v>
      </c>
      <c r="H149" s="65">
        <v>43040</v>
      </c>
      <c r="I149" s="65">
        <v>200</v>
      </c>
      <c r="J149" s="66"/>
      <c r="K149" s="67">
        <f t="shared" si="23"/>
        <v>0</v>
      </c>
      <c r="L149" s="67">
        <f t="shared" si="23"/>
        <v>0</v>
      </c>
      <c r="M149" s="67">
        <f t="shared" si="23"/>
        <v>0</v>
      </c>
    </row>
    <row r="150" spans="1:13" ht="51" hidden="1" x14ac:dyDescent="0.2">
      <c r="A150" s="68" t="s">
        <v>99</v>
      </c>
      <c r="B150" s="64">
        <f t="shared" si="21"/>
        <v>912</v>
      </c>
      <c r="C150" s="69" t="s">
        <v>160</v>
      </c>
      <c r="D150" s="69" t="s">
        <v>149</v>
      </c>
      <c r="E150" s="70" t="s">
        <v>163</v>
      </c>
      <c r="F150" s="71" t="s">
        <v>73</v>
      </c>
      <c r="G150" s="72" t="s">
        <v>160</v>
      </c>
      <c r="H150" s="71">
        <v>43040</v>
      </c>
      <c r="I150" s="71">
        <v>240</v>
      </c>
      <c r="J150" s="73"/>
      <c r="K150" s="74">
        <f t="shared" si="23"/>
        <v>0</v>
      </c>
      <c r="L150" s="74">
        <f t="shared" si="23"/>
        <v>0</v>
      </c>
      <c r="M150" s="74">
        <f t="shared" si="23"/>
        <v>0</v>
      </c>
    </row>
    <row r="151" spans="1:13" ht="13.5" hidden="1" customHeight="1" x14ac:dyDescent="0.2">
      <c r="A151" s="75" t="s">
        <v>100</v>
      </c>
      <c r="B151" s="76">
        <f t="shared" si="21"/>
        <v>912</v>
      </c>
      <c r="C151" s="77" t="s">
        <v>160</v>
      </c>
      <c r="D151" s="77" t="s">
        <v>149</v>
      </c>
      <c r="E151" s="78" t="s">
        <v>163</v>
      </c>
      <c r="F151" s="73" t="s">
        <v>73</v>
      </c>
      <c r="G151" s="79" t="s">
        <v>160</v>
      </c>
      <c r="H151" s="73">
        <v>43040</v>
      </c>
      <c r="I151" s="73">
        <v>244</v>
      </c>
      <c r="J151" s="73"/>
      <c r="K151" s="80">
        <f t="shared" si="23"/>
        <v>0</v>
      </c>
      <c r="L151" s="80">
        <f t="shared" si="23"/>
        <v>0</v>
      </c>
      <c r="M151" s="80">
        <f t="shared" si="23"/>
        <v>0</v>
      </c>
    </row>
    <row r="152" spans="1:13" hidden="1" x14ac:dyDescent="0.2">
      <c r="A152" s="81" t="s">
        <v>144</v>
      </c>
      <c r="B152" s="82">
        <f t="shared" si="21"/>
        <v>912</v>
      </c>
      <c r="C152" s="83" t="s">
        <v>160</v>
      </c>
      <c r="D152" s="83" t="s">
        <v>149</v>
      </c>
      <c r="E152" s="84" t="s">
        <v>163</v>
      </c>
      <c r="F152" s="85" t="s">
        <v>73</v>
      </c>
      <c r="G152" s="86" t="s">
        <v>160</v>
      </c>
      <c r="H152" s="85">
        <v>43040</v>
      </c>
      <c r="I152" s="85">
        <v>244</v>
      </c>
      <c r="J152" s="85">
        <v>226</v>
      </c>
      <c r="K152" s="87"/>
      <c r="L152" s="87"/>
      <c r="M152" s="87"/>
    </row>
    <row r="153" spans="1:13" ht="25.5" hidden="1" x14ac:dyDescent="0.2">
      <c r="A153" s="68" t="s">
        <v>171</v>
      </c>
      <c r="B153" s="64">
        <f t="shared" si="21"/>
        <v>912</v>
      </c>
      <c r="C153" s="69" t="s">
        <v>160</v>
      </c>
      <c r="D153" s="69" t="s">
        <v>149</v>
      </c>
      <c r="E153" s="70" t="s">
        <v>163</v>
      </c>
      <c r="F153" s="71" t="s">
        <v>73</v>
      </c>
      <c r="G153" s="72" t="s">
        <v>172</v>
      </c>
      <c r="H153" s="71"/>
      <c r="I153" s="71"/>
      <c r="J153" s="73"/>
      <c r="K153" s="74">
        <f t="shared" ref="K153:M157" si="24">K154</f>
        <v>0</v>
      </c>
      <c r="L153" s="74">
        <f t="shared" si="24"/>
        <v>0</v>
      </c>
      <c r="M153" s="74">
        <f t="shared" si="24"/>
        <v>0</v>
      </c>
    </row>
    <row r="154" spans="1:13" ht="25.5" hidden="1" x14ac:dyDescent="0.2">
      <c r="A154" s="68" t="s">
        <v>169</v>
      </c>
      <c r="B154" s="64">
        <f t="shared" si="21"/>
        <v>912</v>
      </c>
      <c r="C154" s="69" t="s">
        <v>160</v>
      </c>
      <c r="D154" s="69" t="s">
        <v>149</v>
      </c>
      <c r="E154" s="70" t="s">
        <v>163</v>
      </c>
      <c r="F154" s="71" t="s">
        <v>73</v>
      </c>
      <c r="G154" s="72" t="s">
        <v>172</v>
      </c>
      <c r="H154" s="71">
        <v>43040</v>
      </c>
      <c r="I154" s="71"/>
      <c r="J154" s="73"/>
      <c r="K154" s="74">
        <f t="shared" si="24"/>
        <v>0</v>
      </c>
      <c r="L154" s="74">
        <f t="shared" si="24"/>
        <v>0</v>
      </c>
      <c r="M154" s="74">
        <f t="shared" si="24"/>
        <v>0</v>
      </c>
    </row>
    <row r="155" spans="1:13" ht="38.25" hidden="1" x14ac:dyDescent="0.2">
      <c r="A155" s="68" t="s">
        <v>98</v>
      </c>
      <c r="B155" s="64">
        <f t="shared" si="21"/>
        <v>912</v>
      </c>
      <c r="C155" s="69" t="s">
        <v>160</v>
      </c>
      <c r="D155" s="69" t="s">
        <v>149</v>
      </c>
      <c r="E155" s="70" t="s">
        <v>163</v>
      </c>
      <c r="F155" s="71" t="s">
        <v>73</v>
      </c>
      <c r="G155" s="72" t="s">
        <v>172</v>
      </c>
      <c r="H155" s="71">
        <v>43040</v>
      </c>
      <c r="I155" s="71">
        <v>200</v>
      </c>
      <c r="J155" s="73"/>
      <c r="K155" s="74">
        <f t="shared" si="24"/>
        <v>0</v>
      </c>
      <c r="L155" s="74">
        <f t="shared" si="24"/>
        <v>0</v>
      </c>
      <c r="M155" s="74">
        <f t="shared" si="24"/>
        <v>0</v>
      </c>
    </row>
    <row r="156" spans="1:13" ht="51" hidden="1" x14ac:dyDescent="0.2">
      <c r="A156" s="68" t="s">
        <v>99</v>
      </c>
      <c r="B156" s="64">
        <f t="shared" si="21"/>
        <v>912</v>
      </c>
      <c r="C156" s="69" t="s">
        <v>160</v>
      </c>
      <c r="D156" s="69" t="s">
        <v>149</v>
      </c>
      <c r="E156" s="70" t="s">
        <v>163</v>
      </c>
      <c r="F156" s="71" t="s">
        <v>73</v>
      </c>
      <c r="G156" s="72" t="s">
        <v>172</v>
      </c>
      <c r="H156" s="71">
        <v>43040</v>
      </c>
      <c r="I156" s="71">
        <v>240</v>
      </c>
      <c r="J156" s="73"/>
      <c r="K156" s="74">
        <f t="shared" si="24"/>
        <v>0</v>
      </c>
      <c r="L156" s="74">
        <f t="shared" si="24"/>
        <v>0</v>
      </c>
      <c r="M156" s="74">
        <f t="shared" si="24"/>
        <v>0</v>
      </c>
    </row>
    <row r="157" spans="1:13" ht="13.5" hidden="1" customHeight="1" x14ac:dyDescent="0.2">
      <c r="A157" s="75" t="s">
        <v>100</v>
      </c>
      <c r="B157" s="76">
        <f t="shared" si="21"/>
        <v>912</v>
      </c>
      <c r="C157" s="77" t="s">
        <v>160</v>
      </c>
      <c r="D157" s="77" t="s">
        <v>149</v>
      </c>
      <c r="E157" s="78" t="s">
        <v>163</v>
      </c>
      <c r="F157" s="73" t="s">
        <v>73</v>
      </c>
      <c r="G157" s="79" t="s">
        <v>172</v>
      </c>
      <c r="H157" s="73">
        <v>43040</v>
      </c>
      <c r="I157" s="73">
        <v>244</v>
      </c>
      <c r="J157" s="73"/>
      <c r="K157" s="80">
        <f t="shared" si="24"/>
        <v>0</v>
      </c>
      <c r="L157" s="80">
        <f t="shared" si="24"/>
        <v>0</v>
      </c>
      <c r="M157" s="80">
        <f t="shared" si="24"/>
        <v>0</v>
      </c>
    </row>
    <row r="158" spans="1:13" hidden="1" x14ac:dyDescent="0.2">
      <c r="A158" s="81" t="s">
        <v>144</v>
      </c>
      <c r="B158" s="82">
        <f t="shared" si="21"/>
        <v>912</v>
      </c>
      <c r="C158" s="83" t="s">
        <v>160</v>
      </c>
      <c r="D158" s="83" t="s">
        <v>149</v>
      </c>
      <c r="E158" s="84" t="s">
        <v>163</v>
      </c>
      <c r="F158" s="85" t="s">
        <v>73</v>
      </c>
      <c r="G158" s="86" t="s">
        <v>172</v>
      </c>
      <c r="H158" s="85">
        <v>43040</v>
      </c>
      <c r="I158" s="85">
        <v>244</v>
      </c>
      <c r="J158" s="85">
        <v>226</v>
      </c>
      <c r="K158" s="87"/>
      <c r="L158" s="87"/>
      <c r="M158" s="87"/>
    </row>
    <row r="159" spans="1:13" ht="13.5" x14ac:dyDescent="0.25">
      <c r="A159" s="88" t="s">
        <v>173</v>
      </c>
      <c r="B159" s="89">
        <f t="shared" si="21"/>
        <v>912</v>
      </c>
      <c r="C159" s="90" t="s">
        <v>62</v>
      </c>
      <c r="D159" s="90"/>
      <c r="E159" s="91"/>
      <c r="F159" s="91"/>
      <c r="G159" s="90"/>
      <c r="H159" s="91"/>
      <c r="I159" s="91"/>
      <c r="J159" s="92"/>
      <c r="K159" s="93">
        <f t="shared" ref="K159:M161" si="25">K160</f>
        <v>132.6</v>
      </c>
      <c r="L159" s="93">
        <f t="shared" si="25"/>
        <v>138</v>
      </c>
      <c r="M159" s="93">
        <f t="shared" si="25"/>
        <v>143.4</v>
      </c>
    </row>
    <row r="160" spans="1:13" ht="13.5" x14ac:dyDescent="0.25">
      <c r="A160" s="88" t="s">
        <v>174</v>
      </c>
      <c r="B160" s="89">
        <f t="shared" si="21"/>
        <v>912</v>
      </c>
      <c r="C160" s="90" t="s">
        <v>62</v>
      </c>
      <c r="D160" s="90" t="s">
        <v>68</v>
      </c>
      <c r="E160" s="91"/>
      <c r="F160" s="91"/>
      <c r="G160" s="90"/>
      <c r="H160" s="91"/>
      <c r="I160" s="91"/>
      <c r="J160" s="92"/>
      <c r="K160" s="93">
        <f t="shared" si="25"/>
        <v>132.6</v>
      </c>
      <c r="L160" s="93">
        <f t="shared" si="25"/>
        <v>138</v>
      </c>
      <c r="M160" s="93">
        <f t="shared" si="25"/>
        <v>143.4</v>
      </c>
    </row>
    <row r="161" spans="1:13" ht="38.25" x14ac:dyDescent="0.2">
      <c r="A161" s="68" t="s">
        <v>129</v>
      </c>
      <c r="B161" s="64">
        <f t="shared" si="21"/>
        <v>912</v>
      </c>
      <c r="C161" s="69" t="s">
        <v>62</v>
      </c>
      <c r="D161" s="69" t="s">
        <v>68</v>
      </c>
      <c r="E161" s="70">
        <v>89</v>
      </c>
      <c r="F161" s="71">
        <v>0</v>
      </c>
      <c r="G161" s="72"/>
      <c r="H161" s="71"/>
      <c r="I161" s="71"/>
      <c r="J161" s="73"/>
      <c r="K161" s="74">
        <f t="shared" si="25"/>
        <v>132.6</v>
      </c>
      <c r="L161" s="74">
        <f t="shared" si="25"/>
        <v>138</v>
      </c>
      <c r="M161" s="74">
        <f t="shared" si="25"/>
        <v>143.4</v>
      </c>
    </row>
    <row r="162" spans="1:13" ht="51" x14ac:dyDescent="0.2">
      <c r="A162" s="68" t="s">
        <v>130</v>
      </c>
      <c r="B162" s="64">
        <f t="shared" si="21"/>
        <v>912</v>
      </c>
      <c r="C162" s="69" t="s">
        <v>62</v>
      </c>
      <c r="D162" s="69" t="s">
        <v>68</v>
      </c>
      <c r="E162" s="70">
        <v>89</v>
      </c>
      <c r="F162" s="71">
        <v>1</v>
      </c>
      <c r="G162" s="72"/>
      <c r="H162" s="71"/>
      <c r="I162" s="71"/>
      <c r="J162" s="73"/>
      <c r="K162" s="74">
        <f>K163+K168</f>
        <v>132.6</v>
      </c>
      <c r="L162" s="74">
        <f>L163+L168</f>
        <v>138</v>
      </c>
      <c r="M162" s="74">
        <f>M163+M168</f>
        <v>143.4</v>
      </c>
    </row>
    <row r="163" spans="1:13" ht="25.5" x14ac:dyDescent="0.2">
      <c r="A163" s="68" t="s">
        <v>175</v>
      </c>
      <c r="B163" s="64">
        <f t="shared" si="21"/>
        <v>912</v>
      </c>
      <c r="C163" s="69" t="s">
        <v>62</v>
      </c>
      <c r="D163" s="69" t="s">
        <v>68</v>
      </c>
      <c r="E163" s="70">
        <v>89</v>
      </c>
      <c r="F163" s="71">
        <v>1</v>
      </c>
      <c r="G163" s="72" t="s">
        <v>76</v>
      </c>
      <c r="H163" s="71" t="s">
        <v>176</v>
      </c>
      <c r="I163" s="71"/>
      <c r="J163" s="73"/>
      <c r="K163" s="74">
        <f t="shared" ref="K163:M166" si="26">K164</f>
        <v>42.6</v>
      </c>
      <c r="L163" s="74">
        <f t="shared" si="26"/>
        <v>138</v>
      </c>
      <c r="M163" s="74">
        <f t="shared" si="26"/>
        <v>143.4</v>
      </c>
    </row>
    <row r="164" spans="1:13" ht="25.5" x14ac:dyDescent="0.2">
      <c r="A164" s="68" t="s">
        <v>177</v>
      </c>
      <c r="B164" s="64">
        <f t="shared" si="21"/>
        <v>912</v>
      </c>
      <c r="C164" s="69" t="s">
        <v>62</v>
      </c>
      <c r="D164" s="69" t="s">
        <v>68</v>
      </c>
      <c r="E164" s="70">
        <v>89</v>
      </c>
      <c r="F164" s="71">
        <v>1</v>
      </c>
      <c r="G164" s="72" t="s">
        <v>76</v>
      </c>
      <c r="H164" s="71" t="s">
        <v>176</v>
      </c>
      <c r="I164" s="71">
        <v>300</v>
      </c>
      <c r="J164" s="73"/>
      <c r="K164" s="74">
        <f t="shared" si="26"/>
        <v>42.6</v>
      </c>
      <c r="L164" s="74">
        <f t="shared" si="26"/>
        <v>138</v>
      </c>
      <c r="M164" s="74">
        <f t="shared" si="26"/>
        <v>143.4</v>
      </c>
    </row>
    <row r="165" spans="1:13" ht="25.5" x14ac:dyDescent="0.2">
      <c r="A165" s="68" t="s">
        <v>178</v>
      </c>
      <c r="B165" s="64">
        <f t="shared" si="21"/>
        <v>912</v>
      </c>
      <c r="C165" s="69" t="s">
        <v>62</v>
      </c>
      <c r="D165" s="69" t="s">
        <v>68</v>
      </c>
      <c r="E165" s="70">
        <v>89</v>
      </c>
      <c r="F165" s="71">
        <v>1</v>
      </c>
      <c r="G165" s="72" t="s">
        <v>76</v>
      </c>
      <c r="H165" s="71" t="s">
        <v>176</v>
      </c>
      <c r="I165" s="71">
        <v>310</v>
      </c>
      <c r="J165" s="73"/>
      <c r="K165" s="74">
        <f t="shared" si="26"/>
        <v>42.6</v>
      </c>
      <c r="L165" s="74">
        <f t="shared" si="26"/>
        <v>138</v>
      </c>
      <c r="M165" s="74">
        <f t="shared" si="26"/>
        <v>143.4</v>
      </c>
    </row>
    <row r="166" spans="1:13" ht="25.5" hidden="1" x14ac:dyDescent="0.2">
      <c r="A166" s="75" t="s">
        <v>179</v>
      </c>
      <c r="B166" s="76">
        <f t="shared" si="21"/>
        <v>912</v>
      </c>
      <c r="C166" s="77" t="s">
        <v>62</v>
      </c>
      <c r="D166" s="77" t="s">
        <v>68</v>
      </c>
      <c r="E166" s="78">
        <v>89</v>
      </c>
      <c r="F166" s="73">
        <v>1</v>
      </c>
      <c r="G166" s="79" t="s">
        <v>76</v>
      </c>
      <c r="H166" s="73" t="s">
        <v>176</v>
      </c>
      <c r="I166" s="73">
        <v>312</v>
      </c>
      <c r="J166" s="73"/>
      <c r="K166" s="80">
        <f t="shared" si="26"/>
        <v>42.6</v>
      </c>
      <c r="L166" s="80">
        <f t="shared" si="26"/>
        <v>138</v>
      </c>
      <c r="M166" s="80">
        <f t="shared" si="26"/>
        <v>143.4</v>
      </c>
    </row>
    <row r="167" spans="1:13" ht="51" hidden="1" x14ac:dyDescent="0.2">
      <c r="A167" s="81" t="s">
        <v>180</v>
      </c>
      <c r="B167" s="82">
        <f t="shared" si="21"/>
        <v>912</v>
      </c>
      <c r="C167" s="83" t="s">
        <v>62</v>
      </c>
      <c r="D167" s="83" t="s">
        <v>68</v>
      </c>
      <c r="E167" s="84">
        <v>89</v>
      </c>
      <c r="F167" s="85">
        <v>1</v>
      </c>
      <c r="G167" s="86" t="s">
        <v>76</v>
      </c>
      <c r="H167" s="85" t="s">
        <v>176</v>
      </c>
      <c r="I167" s="85">
        <v>312</v>
      </c>
      <c r="J167" s="85">
        <v>264</v>
      </c>
      <c r="K167" s="87">
        <v>42.6</v>
      </c>
      <c r="L167" s="87">
        <v>138</v>
      </c>
      <c r="M167" s="87">
        <v>143.4</v>
      </c>
    </row>
    <row r="168" spans="1:13" s="62" customFormat="1" ht="76.5" x14ac:dyDescent="0.2">
      <c r="A168" s="68" t="s">
        <v>83</v>
      </c>
      <c r="B168" s="64">
        <f t="shared" si="21"/>
        <v>912</v>
      </c>
      <c r="C168" s="69" t="s">
        <v>62</v>
      </c>
      <c r="D168" s="69" t="s">
        <v>68</v>
      </c>
      <c r="E168" s="70">
        <v>89</v>
      </c>
      <c r="F168" s="71">
        <v>1</v>
      </c>
      <c r="G168" s="72" t="s">
        <v>76</v>
      </c>
      <c r="H168" s="71" t="s">
        <v>84</v>
      </c>
      <c r="I168" s="71"/>
      <c r="J168" s="73"/>
      <c r="K168" s="74">
        <f t="shared" ref="K168:M171" si="27">K169</f>
        <v>90</v>
      </c>
      <c r="L168" s="74">
        <f t="shared" si="27"/>
        <v>0</v>
      </c>
      <c r="M168" s="74">
        <f t="shared" si="27"/>
        <v>0</v>
      </c>
    </row>
    <row r="169" spans="1:13" s="62" customFormat="1" ht="25.5" x14ac:dyDescent="0.2">
      <c r="A169" s="68" t="s">
        <v>177</v>
      </c>
      <c r="B169" s="64">
        <f t="shared" si="21"/>
        <v>912</v>
      </c>
      <c r="C169" s="69" t="s">
        <v>62</v>
      </c>
      <c r="D169" s="69" t="s">
        <v>68</v>
      </c>
      <c r="E169" s="70">
        <v>89</v>
      </c>
      <c r="F169" s="71">
        <v>1</v>
      </c>
      <c r="G169" s="72" t="s">
        <v>76</v>
      </c>
      <c r="H169" s="71" t="s">
        <v>84</v>
      </c>
      <c r="I169" s="71">
        <v>300</v>
      </c>
      <c r="J169" s="73"/>
      <c r="K169" s="74">
        <f t="shared" si="27"/>
        <v>90</v>
      </c>
      <c r="L169" s="74">
        <f t="shared" si="27"/>
        <v>0</v>
      </c>
      <c r="M169" s="74">
        <f t="shared" si="27"/>
        <v>0</v>
      </c>
    </row>
    <row r="170" spans="1:13" s="62" customFormat="1" ht="25.5" x14ac:dyDescent="0.2">
      <c r="A170" s="68" t="s">
        <v>178</v>
      </c>
      <c r="B170" s="64">
        <f t="shared" ref="B170:B188" si="28">$B$9</f>
        <v>912</v>
      </c>
      <c r="C170" s="69" t="s">
        <v>62</v>
      </c>
      <c r="D170" s="69" t="s">
        <v>68</v>
      </c>
      <c r="E170" s="70">
        <v>89</v>
      </c>
      <c r="F170" s="71">
        <v>1</v>
      </c>
      <c r="G170" s="72" t="s">
        <v>76</v>
      </c>
      <c r="H170" s="71" t="s">
        <v>84</v>
      </c>
      <c r="I170" s="71">
        <v>310</v>
      </c>
      <c r="J170" s="73"/>
      <c r="K170" s="74">
        <f t="shared" si="27"/>
        <v>90</v>
      </c>
      <c r="L170" s="74">
        <f t="shared" si="27"/>
        <v>0</v>
      </c>
      <c r="M170" s="74">
        <f t="shared" si="27"/>
        <v>0</v>
      </c>
    </row>
    <row r="171" spans="1:13" s="62" customFormat="1" ht="25.5" hidden="1" x14ac:dyDescent="0.2">
      <c r="A171" s="75" t="s">
        <v>179</v>
      </c>
      <c r="B171" s="76">
        <f t="shared" si="28"/>
        <v>912</v>
      </c>
      <c r="C171" s="77" t="s">
        <v>62</v>
      </c>
      <c r="D171" s="77" t="s">
        <v>68</v>
      </c>
      <c r="E171" s="78">
        <v>89</v>
      </c>
      <c r="F171" s="73">
        <v>1</v>
      </c>
      <c r="G171" s="79" t="s">
        <v>76</v>
      </c>
      <c r="H171" s="73" t="s">
        <v>84</v>
      </c>
      <c r="I171" s="73">
        <v>312</v>
      </c>
      <c r="J171" s="73"/>
      <c r="K171" s="80">
        <f t="shared" si="27"/>
        <v>90</v>
      </c>
      <c r="L171" s="80">
        <f t="shared" si="27"/>
        <v>0</v>
      </c>
      <c r="M171" s="80">
        <f t="shared" si="27"/>
        <v>0</v>
      </c>
    </row>
    <row r="172" spans="1:13" s="62" customFormat="1" ht="51" hidden="1" x14ac:dyDescent="0.2">
      <c r="A172" s="81" t="s">
        <v>180</v>
      </c>
      <c r="B172" s="82">
        <f t="shared" si="28"/>
        <v>912</v>
      </c>
      <c r="C172" s="83" t="s">
        <v>62</v>
      </c>
      <c r="D172" s="83" t="s">
        <v>68</v>
      </c>
      <c r="E172" s="84">
        <v>89</v>
      </c>
      <c r="F172" s="85">
        <v>1</v>
      </c>
      <c r="G172" s="86" t="s">
        <v>76</v>
      </c>
      <c r="H172" s="85" t="s">
        <v>84</v>
      </c>
      <c r="I172" s="85">
        <v>312</v>
      </c>
      <c r="J172" s="85">
        <v>264</v>
      </c>
      <c r="K172" s="87">
        <v>90</v>
      </c>
      <c r="L172" s="87">
        <v>0</v>
      </c>
      <c r="M172" s="87">
        <v>0</v>
      </c>
    </row>
    <row r="173" spans="1:13" ht="27" x14ac:dyDescent="0.25">
      <c r="A173" s="88" t="s">
        <v>181</v>
      </c>
      <c r="B173" s="89">
        <f t="shared" si="28"/>
        <v>912</v>
      </c>
      <c r="C173" s="91">
        <v>13</v>
      </c>
      <c r="D173" s="90"/>
      <c r="E173" s="91"/>
      <c r="F173" s="91"/>
      <c r="G173" s="90"/>
      <c r="H173" s="91"/>
      <c r="I173" s="91"/>
      <c r="J173" s="92"/>
      <c r="K173" s="93">
        <f t="shared" ref="K173:M179" si="29">K174</f>
        <v>0.2</v>
      </c>
      <c r="L173" s="93">
        <f t="shared" si="29"/>
        <v>0.8</v>
      </c>
      <c r="M173" s="93">
        <f t="shared" si="29"/>
        <v>0.8</v>
      </c>
    </row>
    <row r="174" spans="1:13" ht="28.5" customHeight="1" x14ac:dyDescent="0.25">
      <c r="A174" s="88" t="s">
        <v>182</v>
      </c>
      <c r="B174" s="89">
        <f t="shared" si="28"/>
        <v>912</v>
      </c>
      <c r="C174" s="91">
        <v>13</v>
      </c>
      <c r="D174" s="90" t="s">
        <v>68</v>
      </c>
      <c r="E174" s="91"/>
      <c r="F174" s="91"/>
      <c r="G174" s="90"/>
      <c r="H174" s="91"/>
      <c r="I174" s="91"/>
      <c r="J174" s="92"/>
      <c r="K174" s="93">
        <f t="shared" si="29"/>
        <v>0.2</v>
      </c>
      <c r="L174" s="93">
        <f t="shared" si="29"/>
        <v>0.8</v>
      </c>
      <c r="M174" s="93">
        <f t="shared" si="29"/>
        <v>0.8</v>
      </c>
    </row>
    <row r="175" spans="1:13" ht="38.25" x14ac:dyDescent="0.2">
      <c r="A175" s="68" t="s">
        <v>129</v>
      </c>
      <c r="B175" s="64">
        <f t="shared" si="28"/>
        <v>912</v>
      </c>
      <c r="C175" s="70">
        <v>13</v>
      </c>
      <c r="D175" s="69" t="s">
        <v>68</v>
      </c>
      <c r="E175" s="70" t="s">
        <v>150</v>
      </c>
      <c r="F175" s="71" t="s">
        <v>73</v>
      </c>
      <c r="G175" s="72"/>
      <c r="H175" s="71"/>
      <c r="I175" s="71"/>
      <c r="J175" s="73"/>
      <c r="K175" s="74">
        <f t="shared" si="29"/>
        <v>0.2</v>
      </c>
      <c r="L175" s="74">
        <f t="shared" si="29"/>
        <v>0.8</v>
      </c>
      <c r="M175" s="74">
        <f t="shared" si="29"/>
        <v>0.8</v>
      </c>
    </row>
    <row r="176" spans="1:13" ht="51" x14ac:dyDescent="0.2">
      <c r="A176" s="68" t="s">
        <v>130</v>
      </c>
      <c r="B176" s="64">
        <f t="shared" si="28"/>
        <v>912</v>
      </c>
      <c r="C176" s="70">
        <v>13</v>
      </c>
      <c r="D176" s="69" t="s">
        <v>68</v>
      </c>
      <c r="E176" s="70">
        <v>89</v>
      </c>
      <c r="F176" s="71">
        <v>1</v>
      </c>
      <c r="G176" s="72"/>
      <c r="H176" s="71"/>
      <c r="I176" s="71"/>
      <c r="J176" s="73"/>
      <c r="K176" s="74">
        <f t="shared" si="29"/>
        <v>0.2</v>
      </c>
      <c r="L176" s="74">
        <f t="shared" si="29"/>
        <v>0.8</v>
      </c>
      <c r="M176" s="74">
        <f t="shared" si="29"/>
        <v>0.8</v>
      </c>
    </row>
    <row r="177" spans="1:13" ht="25.5" x14ac:dyDescent="0.2">
      <c r="A177" s="68" t="s">
        <v>183</v>
      </c>
      <c r="B177" s="64">
        <f t="shared" si="28"/>
        <v>912</v>
      </c>
      <c r="C177" s="70">
        <v>13</v>
      </c>
      <c r="D177" s="69" t="s">
        <v>68</v>
      </c>
      <c r="E177" s="70" t="s">
        <v>150</v>
      </c>
      <c r="F177" s="71" t="s">
        <v>56</v>
      </c>
      <c r="G177" s="72" t="s">
        <v>76</v>
      </c>
      <c r="H177" s="71" t="s">
        <v>184</v>
      </c>
      <c r="I177" s="71"/>
      <c r="J177" s="73"/>
      <c r="K177" s="74">
        <f t="shared" si="29"/>
        <v>0.2</v>
      </c>
      <c r="L177" s="74">
        <f t="shared" si="29"/>
        <v>0.8</v>
      </c>
      <c r="M177" s="74">
        <f t="shared" si="29"/>
        <v>0.8</v>
      </c>
    </row>
    <row r="178" spans="1:13" ht="25.5" x14ac:dyDescent="0.2">
      <c r="A178" s="68" t="s">
        <v>185</v>
      </c>
      <c r="B178" s="64">
        <f t="shared" si="28"/>
        <v>912</v>
      </c>
      <c r="C178" s="70">
        <v>13</v>
      </c>
      <c r="D178" s="69" t="s">
        <v>68</v>
      </c>
      <c r="E178" s="70" t="s">
        <v>150</v>
      </c>
      <c r="F178" s="71" t="s">
        <v>56</v>
      </c>
      <c r="G178" s="72" t="s">
        <v>76</v>
      </c>
      <c r="H178" s="71" t="s">
        <v>184</v>
      </c>
      <c r="I178" s="71" t="s">
        <v>186</v>
      </c>
      <c r="J178" s="73"/>
      <c r="K178" s="74">
        <f t="shared" si="29"/>
        <v>0.2</v>
      </c>
      <c r="L178" s="74">
        <f t="shared" si="29"/>
        <v>0.8</v>
      </c>
      <c r="M178" s="74">
        <f t="shared" si="29"/>
        <v>0.8</v>
      </c>
    </row>
    <row r="179" spans="1:13" ht="13.5" customHeight="1" x14ac:dyDescent="0.2">
      <c r="A179" s="68" t="s">
        <v>187</v>
      </c>
      <c r="B179" s="64">
        <f t="shared" si="28"/>
        <v>912</v>
      </c>
      <c r="C179" s="70">
        <v>13</v>
      </c>
      <c r="D179" s="69" t="s">
        <v>68</v>
      </c>
      <c r="E179" s="70" t="s">
        <v>150</v>
      </c>
      <c r="F179" s="71" t="s">
        <v>56</v>
      </c>
      <c r="G179" s="72" t="s">
        <v>76</v>
      </c>
      <c r="H179" s="71" t="s">
        <v>184</v>
      </c>
      <c r="I179" s="71" t="s">
        <v>188</v>
      </c>
      <c r="J179" s="73"/>
      <c r="K179" s="74">
        <f t="shared" si="29"/>
        <v>0.2</v>
      </c>
      <c r="L179" s="74">
        <f t="shared" si="29"/>
        <v>0.8</v>
      </c>
      <c r="M179" s="74">
        <f t="shared" si="29"/>
        <v>0.8</v>
      </c>
    </row>
    <row r="180" spans="1:13" ht="16.5" hidden="1" customHeight="1" x14ac:dyDescent="0.2">
      <c r="A180" s="94" t="s">
        <v>189</v>
      </c>
      <c r="B180" s="82">
        <f t="shared" si="28"/>
        <v>912</v>
      </c>
      <c r="C180" s="95">
        <v>13</v>
      </c>
      <c r="D180" s="96" t="s">
        <v>68</v>
      </c>
      <c r="E180" s="95" t="s">
        <v>150</v>
      </c>
      <c r="F180" s="97" t="s">
        <v>56</v>
      </c>
      <c r="G180" s="98" t="s">
        <v>76</v>
      </c>
      <c r="H180" s="97" t="s">
        <v>184</v>
      </c>
      <c r="I180" s="97" t="s">
        <v>188</v>
      </c>
      <c r="J180" s="97">
        <v>231</v>
      </c>
      <c r="K180" s="99">
        <v>0.2</v>
      </c>
      <c r="L180" s="99">
        <v>0.8</v>
      </c>
      <c r="M180" s="99">
        <v>0.8</v>
      </c>
    </row>
    <row r="181" spans="1:13" x14ac:dyDescent="0.2">
      <c r="A181" s="100" t="s">
        <v>190</v>
      </c>
      <c r="B181" s="52">
        <f t="shared" si="28"/>
        <v>912</v>
      </c>
      <c r="C181" s="101">
        <v>99</v>
      </c>
      <c r="D181" s="101"/>
      <c r="E181" s="101"/>
      <c r="F181" s="102"/>
      <c r="G181" s="102"/>
      <c r="H181" s="102"/>
      <c r="I181" s="102"/>
      <c r="J181" s="103"/>
      <c r="K181" s="104">
        <f t="shared" ref="K181:M187" si="30">K182</f>
        <v>0</v>
      </c>
      <c r="L181" s="104">
        <f t="shared" si="30"/>
        <v>21.4</v>
      </c>
      <c r="M181" s="104">
        <f t="shared" si="30"/>
        <v>43.8</v>
      </c>
    </row>
    <row r="182" spans="1:13" x14ac:dyDescent="0.2">
      <c r="A182" s="105" t="s">
        <v>190</v>
      </c>
      <c r="B182" s="52">
        <f t="shared" si="28"/>
        <v>912</v>
      </c>
      <c r="C182" s="106" t="s">
        <v>191</v>
      </c>
      <c r="D182" s="106" t="s">
        <v>191</v>
      </c>
      <c r="E182" s="101"/>
      <c r="F182" s="102"/>
      <c r="G182" s="102"/>
      <c r="H182" s="102"/>
      <c r="I182" s="102"/>
      <c r="J182" s="103"/>
      <c r="K182" s="104">
        <f t="shared" si="30"/>
        <v>0</v>
      </c>
      <c r="L182" s="104">
        <f t="shared" si="30"/>
        <v>21.4</v>
      </c>
      <c r="M182" s="104">
        <f t="shared" si="30"/>
        <v>43.8</v>
      </c>
    </row>
    <row r="183" spans="1:13" ht="69.75" customHeight="1" x14ac:dyDescent="0.2">
      <c r="A183" s="107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83" s="52">
        <f t="shared" si="28"/>
        <v>912</v>
      </c>
      <c r="C183" s="108" t="s">
        <v>191</v>
      </c>
      <c r="D183" s="108" t="s">
        <v>191</v>
      </c>
      <c r="E183" s="108" t="s">
        <v>72</v>
      </c>
      <c r="F183" s="71" t="s">
        <v>73</v>
      </c>
      <c r="G183" s="102"/>
      <c r="H183" s="102"/>
      <c r="I183" s="102"/>
      <c r="J183" s="103"/>
      <c r="K183" s="74">
        <f t="shared" si="30"/>
        <v>0</v>
      </c>
      <c r="L183" s="74">
        <f t="shared" si="30"/>
        <v>21.4</v>
      </c>
      <c r="M183" s="74">
        <f t="shared" si="30"/>
        <v>43.8</v>
      </c>
    </row>
    <row r="184" spans="1:13" ht="65.25" customHeight="1" x14ac:dyDescent="0.2">
      <c r="A184" s="100" t="str">
        <f>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84" s="52">
        <f t="shared" si="28"/>
        <v>912</v>
      </c>
      <c r="C184" s="108" t="s">
        <v>191</v>
      </c>
      <c r="D184" s="108" t="s">
        <v>191</v>
      </c>
      <c r="E184" s="108" t="s">
        <v>72</v>
      </c>
      <c r="F184" s="71" t="s">
        <v>56</v>
      </c>
      <c r="G184" s="70"/>
      <c r="H184" s="70"/>
      <c r="I184" s="70"/>
      <c r="J184" s="78"/>
      <c r="K184" s="109">
        <f t="shared" si="30"/>
        <v>0</v>
      </c>
      <c r="L184" s="109">
        <f t="shared" si="30"/>
        <v>21.4</v>
      </c>
      <c r="M184" s="109">
        <f t="shared" si="30"/>
        <v>43.8</v>
      </c>
    </row>
    <row r="185" spans="1:13" x14ac:dyDescent="0.2">
      <c r="A185" s="100" t="s">
        <v>190</v>
      </c>
      <c r="B185" s="52">
        <f t="shared" si="28"/>
        <v>912</v>
      </c>
      <c r="C185" s="101" t="s">
        <v>191</v>
      </c>
      <c r="D185" s="101" t="s">
        <v>191</v>
      </c>
      <c r="E185" s="101" t="s">
        <v>72</v>
      </c>
      <c r="F185" s="102" t="s">
        <v>56</v>
      </c>
      <c r="G185" s="110" t="s">
        <v>76</v>
      </c>
      <c r="H185" s="110" t="s">
        <v>192</v>
      </c>
      <c r="I185" s="102"/>
      <c r="J185" s="103"/>
      <c r="K185" s="104">
        <f t="shared" si="30"/>
        <v>0</v>
      </c>
      <c r="L185" s="104">
        <f t="shared" si="30"/>
        <v>21.4</v>
      </c>
      <c r="M185" s="104">
        <f t="shared" si="30"/>
        <v>43.8</v>
      </c>
    </row>
    <row r="186" spans="1:13" ht="25.5" x14ac:dyDescent="0.2">
      <c r="A186" s="111" t="s">
        <v>113</v>
      </c>
      <c r="B186" s="112">
        <f t="shared" si="28"/>
        <v>912</v>
      </c>
      <c r="C186" s="101" t="s">
        <v>191</v>
      </c>
      <c r="D186" s="101" t="s">
        <v>191</v>
      </c>
      <c r="E186" s="101" t="s">
        <v>72</v>
      </c>
      <c r="F186" s="102" t="s">
        <v>56</v>
      </c>
      <c r="G186" s="110" t="s">
        <v>76</v>
      </c>
      <c r="H186" s="110" t="s">
        <v>192</v>
      </c>
      <c r="I186" s="113" t="s">
        <v>133</v>
      </c>
      <c r="J186" s="114"/>
      <c r="K186" s="115">
        <f t="shared" si="30"/>
        <v>0</v>
      </c>
      <c r="L186" s="115">
        <f t="shared" si="30"/>
        <v>21.4</v>
      </c>
      <c r="M186" s="115">
        <f t="shared" si="30"/>
        <v>43.8</v>
      </c>
    </row>
    <row r="187" spans="1:13" ht="24" customHeight="1" x14ac:dyDescent="0.2">
      <c r="A187" s="100" t="s">
        <v>134</v>
      </c>
      <c r="B187" s="52">
        <f t="shared" si="28"/>
        <v>912</v>
      </c>
      <c r="C187" s="101" t="s">
        <v>191</v>
      </c>
      <c r="D187" s="101" t="s">
        <v>191</v>
      </c>
      <c r="E187" s="101" t="s">
        <v>72</v>
      </c>
      <c r="F187" s="102" t="s">
        <v>56</v>
      </c>
      <c r="G187" s="102" t="s">
        <v>76</v>
      </c>
      <c r="H187" s="102" t="s">
        <v>192</v>
      </c>
      <c r="I187" s="110" t="s">
        <v>193</v>
      </c>
      <c r="J187" s="103"/>
      <c r="K187" s="104">
        <f t="shared" si="30"/>
        <v>0</v>
      </c>
      <c r="L187" s="104">
        <f t="shared" si="30"/>
        <v>21.4</v>
      </c>
      <c r="M187" s="104">
        <f t="shared" si="30"/>
        <v>43.8</v>
      </c>
    </row>
    <row r="188" spans="1:13" ht="15" hidden="1" customHeight="1" x14ac:dyDescent="0.2">
      <c r="A188" s="81" t="s">
        <v>135</v>
      </c>
      <c r="B188" s="58">
        <f t="shared" si="28"/>
        <v>912</v>
      </c>
      <c r="C188" s="116" t="s">
        <v>191</v>
      </c>
      <c r="D188" s="116" t="s">
        <v>191</v>
      </c>
      <c r="E188" s="116" t="s">
        <v>72</v>
      </c>
      <c r="F188" s="116" t="s">
        <v>56</v>
      </c>
      <c r="G188" s="116" t="s">
        <v>76</v>
      </c>
      <c r="H188" s="116" t="s">
        <v>192</v>
      </c>
      <c r="I188" s="117" t="s">
        <v>193</v>
      </c>
      <c r="J188" s="117" t="s">
        <v>136</v>
      </c>
      <c r="K188" s="118"/>
      <c r="L188" s="118">
        <v>21.4</v>
      </c>
      <c r="M188" s="118">
        <v>43.8</v>
      </c>
    </row>
    <row r="189" spans="1:13" hidden="1" x14ac:dyDescent="0.2"/>
    <row r="190" spans="1:13" hidden="1" x14ac:dyDescent="0.2"/>
    <row r="191" spans="1:13" hidden="1" x14ac:dyDescent="0.2"/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J5:J6"/>
    <mergeCell ref="K5:M5"/>
  </mergeCells>
  <pageMargins left="0.43333333333333302" right="0.23611111111111099" top="0.70277777777777795" bottom="1.2208333333333301" header="0.3" footer="0.51180555555555496"/>
  <pageSetup paperSize="9" scale="82" firstPageNumber="0" orientation="portrait" horizontalDpi="300" verticalDpi="300" r:id="rId1"/>
  <headerFooter>
    <oddHeader>&amp;C&amp;P</oddHeader>
  </headerFooter>
  <rowBreaks count="2" manualBreakCount="2">
    <brk id="161" max="16383" man="1"/>
    <brk id="1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view="pageBreakPreview" topLeftCell="A102" zoomScaleNormal="110" workbookViewId="0">
      <selection activeCell="A74" sqref="A74"/>
    </sheetView>
  </sheetViews>
  <sheetFormatPr defaultRowHeight="12.75" x14ac:dyDescent="0.2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  <col min="12" max="1025" width="8.6640625" customWidth="1"/>
  </cols>
  <sheetData>
    <row r="1" spans="1:11" ht="12.75" customHeight="1" x14ac:dyDescent="0.2">
      <c r="H1" s="198" t="s">
        <v>194</v>
      </c>
      <c r="I1" s="198"/>
      <c r="J1" s="198"/>
      <c r="K1" s="198"/>
    </row>
    <row r="2" spans="1:11" ht="92.25" customHeight="1" x14ac:dyDescent="0.2">
      <c r="A2" s="37"/>
      <c r="B2" s="37"/>
      <c r="C2" s="38"/>
      <c r="D2" s="38"/>
      <c r="E2" s="38"/>
      <c r="F2" s="38"/>
      <c r="G2" s="38"/>
      <c r="H2" s="193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I2" s="193"/>
      <c r="J2" s="193"/>
      <c r="K2" s="193"/>
    </row>
    <row r="3" spans="1:11" ht="111" customHeight="1" x14ac:dyDescent="0.2">
      <c r="A3" s="194" t="s">
        <v>195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ht="15" customHeight="1" x14ac:dyDescent="0.2">
      <c r="A4" s="39"/>
      <c r="B4" s="39"/>
      <c r="C4" s="39"/>
      <c r="D4" s="39"/>
      <c r="E4" s="39"/>
      <c r="F4" s="39"/>
      <c r="G4" s="39"/>
      <c r="H4" s="195" t="s">
        <v>2</v>
      </c>
      <c r="I4" s="195"/>
      <c r="J4" s="195"/>
      <c r="K4" s="195"/>
    </row>
    <row r="5" spans="1:11" ht="20.45" customHeight="1" x14ac:dyDescent="0.2">
      <c r="A5" s="196" t="s">
        <v>4</v>
      </c>
      <c r="B5" s="196" t="s">
        <v>52</v>
      </c>
      <c r="C5" s="196" t="s">
        <v>53</v>
      </c>
      <c r="D5" s="196" t="s">
        <v>54</v>
      </c>
      <c r="E5" s="196"/>
      <c r="F5" s="196"/>
      <c r="G5" s="196"/>
      <c r="H5" s="196" t="s">
        <v>55</v>
      </c>
      <c r="I5" s="196" t="s">
        <v>5</v>
      </c>
      <c r="J5" s="196"/>
      <c r="K5" s="196"/>
    </row>
    <row r="6" spans="1:11" ht="16.7" customHeight="1" x14ac:dyDescent="0.2">
      <c r="A6" s="196"/>
      <c r="B6" s="196"/>
      <c r="C6" s="196"/>
      <c r="D6" s="196"/>
      <c r="E6" s="196"/>
      <c r="F6" s="196"/>
      <c r="G6" s="196"/>
      <c r="H6" s="196"/>
      <c r="I6" s="9" t="s">
        <v>6</v>
      </c>
      <c r="J6" s="9" t="s">
        <v>7</v>
      </c>
      <c r="K6" s="9" t="s">
        <v>8</v>
      </c>
    </row>
    <row r="7" spans="1:11" ht="13.7" customHeight="1" x14ac:dyDescent="0.2">
      <c r="A7" s="40" t="s">
        <v>56</v>
      </c>
      <c r="B7" s="40" t="s">
        <v>57</v>
      </c>
      <c r="C7" s="40" t="s">
        <v>9</v>
      </c>
      <c r="D7" s="40" t="s">
        <v>10</v>
      </c>
      <c r="E7" s="40" t="s">
        <v>11</v>
      </c>
      <c r="F7" s="40" t="s">
        <v>58</v>
      </c>
      <c r="G7" s="40" t="s">
        <v>59</v>
      </c>
      <c r="H7" s="40" t="s">
        <v>60</v>
      </c>
      <c r="I7" s="40" t="s">
        <v>61</v>
      </c>
      <c r="J7" s="40" t="s">
        <v>62</v>
      </c>
      <c r="K7" s="40" t="s">
        <v>63</v>
      </c>
    </row>
    <row r="8" spans="1:11" ht="14.45" customHeight="1" x14ac:dyDescent="0.2">
      <c r="A8" s="44" t="s">
        <v>65</v>
      </c>
      <c r="B8" s="53"/>
      <c r="C8" s="53"/>
      <c r="D8" s="53"/>
      <c r="E8" s="53"/>
      <c r="F8" s="53"/>
      <c r="G8" s="53"/>
      <c r="H8" s="53"/>
      <c r="I8" s="46">
        <f>I9+I51+I60+I67+I90+I100+I107</f>
        <v>1768.8999999999999</v>
      </c>
      <c r="J8" s="46">
        <f>J9+J51+J60+J67+J90+J100+J107</f>
        <v>1281.2</v>
      </c>
      <c r="K8" s="46">
        <f>K9+K51+K60+K67+K90+K100+K107</f>
        <v>1316.7</v>
      </c>
    </row>
    <row r="9" spans="1:11" x14ac:dyDescent="0.2">
      <c r="A9" s="119" t="s">
        <v>67</v>
      </c>
      <c r="B9" s="48" t="s">
        <v>68</v>
      </c>
      <c r="C9" s="48"/>
      <c r="D9" s="48"/>
      <c r="E9" s="48"/>
      <c r="F9" s="48"/>
      <c r="G9" s="48"/>
      <c r="H9" s="48"/>
      <c r="I9" s="50">
        <f>I10+I19+I41+I46</f>
        <v>1135.6999999999998</v>
      </c>
      <c r="J9" s="50">
        <f>J10+J19+J41+J46</f>
        <v>660.9</v>
      </c>
      <c r="K9" s="50">
        <f>K10+K19+K41+K46</f>
        <v>672.9</v>
      </c>
    </row>
    <row r="10" spans="1:11" ht="36" x14ac:dyDescent="0.2">
      <c r="A10" s="47" t="s">
        <v>69</v>
      </c>
      <c r="B10" s="48" t="s">
        <v>68</v>
      </c>
      <c r="C10" s="48" t="s">
        <v>70</v>
      </c>
      <c r="D10" s="48"/>
      <c r="E10" s="48"/>
      <c r="F10" s="48"/>
      <c r="G10" s="48"/>
      <c r="H10" s="48"/>
      <c r="I10" s="50">
        <f t="shared" ref="I10:K11" si="0">I11</f>
        <v>358.1</v>
      </c>
      <c r="J10" s="50">
        <f t="shared" si="0"/>
        <v>266.89999999999998</v>
      </c>
      <c r="K10" s="50">
        <f t="shared" si="0"/>
        <v>266.89999999999998</v>
      </c>
    </row>
    <row r="11" spans="1:11" ht="47.25" customHeight="1" x14ac:dyDescent="0.2">
      <c r="A11" s="51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" s="53" t="s">
        <v>68</v>
      </c>
      <c r="C11" s="53" t="s">
        <v>70</v>
      </c>
      <c r="D11" s="53" t="s">
        <v>72</v>
      </c>
      <c r="E11" s="53" t="s">
        <v>73</v>
      </c>
      <c r="F11" s="53"/>
      <c r="G11" s="53"/>
      <c r="H11" s="53"/>
      <c r="I11" s="55">
        <f t="shared" si="0"/>
        <v>358.1</v>
      </c>
      <c r="J11" s="55">
        <f t="shared" si="0"/>
        <v>266.89999999999998</v>
      </c>
      <c r="K11" s="55">
        <f t="shared" si="0"/>
        <v>266.89999999999998</v>
      </c>
    </row>
    <row r="12" spans="1:11" ht="48" customHeight="1" x14ac:dyDescent="0.2">
      <c r="A12" s="51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2" s="53" t="s">
        <v>68</v>
      </c>
      <c r="C12" s="53" t="s">
        <v>70</v>
      </c>
      <c r="D12" s="53" t="s">
        <v>72</v>
      </c>
      <c r="E12" s="53" t="s">
        <v>56</v>
      </c>
      <c r="F12" s="53"/>
      <c r="G12" s="53"/>
      <c r="H12" s="53"/>
      <c r="I12" s="55">
        <f>I13+I16</f>
        <v>358.1</v>
      </c>
      <c r="J12" s="55">
        <f>J13+J16</f>
        <v>266.89999999999998</v>
      </c>
      <c r="K12" s="55">
        <f>K13+K16</f>
        <v>266.89999999999998</v>
      </c>
    </row>
    <row r="13" spans="1:11" ht="24" x14ac:dyDescent="0.2">
      <c r="A13" s="51" t="s">
        <v>75</v>
      </c>
      <c r="B13" s="53" t="s">
        <v>68</v>
      </c>
      <c r="C13" s="53" t="s">
        <v>70</v>
      </c>
      <c r="D13" s="53" t="s">
        <v>72</v>
      </c>
      <c r="E13" s="53" t="s">
        <v>56</v>
      </c>
      <c r="F13" s="53" t="s">
        <v>76</v>
      </c>
      <c r="G13" s="53">
        <v>41150</v>
      </c>
      <c r="H13" s="53"/>
      <c r="I13" s="55">
        <f t="shared" ref="I13:K14" si="1">I14</f>
        <v>358.1</v>
      </c>
      <c r="J13" s="55">
        <f t="shared" si="1"/>
        <v>266.89999999999998</v>
      </c>
      <c r="K13" s="55">
        <f t="shared" si="1"/>
        <v>266.89999999999998</v>
      </c>
    </row>
    <row r="14" spans="1:11" ht="60.75" customHeight="1" x14ac:dyDescent="0.2">
      <c r="A14" s="51" t="s">
        <v>77</v>
      </c>
      <c r="B14" s="53" t="s">
        <v>68</v>
      </c>
      <c r="C14" s="53" t="s">
        <v>70</v>
      </c>
      <c r="D14" s="53" t="s">
        <v>72</v>
      </c>
      <c r="E14" s="53" t="s">
        <v>56</v>
      </c>
      <c r="F14" s="53" t="s">
        <v>76</v>
      </c>
      <c r="G14" s="53">
        <v>41150</v>
      </c>
      <c r="H14" s="53">
        <v>100</v>
      </c>
      <c r="I14" s="55">
        <f t="shared" si="1"/>
        <v>358.1</v>
      </c>
      <c r="J14" s="55">
        <f t="shared" si="1"/>
        <v>266.89999999999998</v>
      </c>
      <c r="K14" s="55">
        <f t="shared" si="1"/>
        <v>266.89999999999998</v>
      </c>
    </row>
    <row r="15" spans="1:11" ht="24" x14ac:dyDescent="0.2">
      <c r="A15" s="51" t="s">
        <v>78</v>
      </c>
      <c r="B15" s="53" t="s">
        <v>68</v>
      </c>
      <c r="C15" s="53" t="s">
        <v>70</v>
      </c>
      <c r="D15" s="53" t="s">
        <v>72</v>
      </c>
      <c r="E15" s="53" t="s">
        <v>56</v>
      </c>
      <c r="F15" s="53" t="s">
        <v>76</v>
      </c>
      <c r="G15" s="53">
        <v>41150</v>
      </c>
      <c r="H15" s="53">
        <v>120</v>
      </c>
      <c r="I15" s="55">
        <f>'Приложение 2'!K16</f>
        <v>358.1</v>
      </c>
      <c r="J15" s="55">
        <f>'Приложение 2'!L16</f>
        <v>266.89999999999998</v>
      </c>
      <c r="K15" s="55">
        <f>'Приложение 2'!M16</f>
        <v>266.89999999999998</v>
      </c>
    </row>
    <row r="16" spans="1:11" ht="48" hidden="1" x14ac:dyDescent="0.2">
      <c r="A16" s="51" t="s">
        <v>83</v>
      </c>
      <c r="B16" s="53" t="s">
        <v>68</v>
      </c>
      <c r="C16" s="53" t="s">
        <v>70</v>
      </c>
      <c r="D16" s="53" t="s">
        <v>72</v>
      </c>
      <c r="E16" s="53" t="s">
        <v>56</v>
      </c>
      <c r="F16" s="53" t="s">
        <v>76</v>
      </c>
      <c r="G16" s="53" t="s">
        <v>84</v>
      </c>
      <c r="H16" s="53"/>
      <c r="I16" s="55">
        <f t="shared" ref="I16:K17" si="2">I17</f>
        <v>0</v>
      </c>
      <c r="J16" s="55">
        <f t="shared" si="2"/>
        <v>0</v>
      </c>
      <c r="K16" s="55">
        <f t="shared" si="2"/>
        <v>0</v>
      </c>
    </row>
    <row r="17" spans="1:11" ht="59.25" hidden="1" customHeight="1" x14ac:dyDescent="0.2">
      <c r="A17" s="52" t="s">
        <v>77</v>
      </c>
      <c r="B17" s="53" t="s">
        <v>68</v>
      </c>
      <c r="C17" s="53" t="s">
        <v>70</v>
      </c>
      <c r="D17" s="53" t="s">
        <v>72</v>
      </c>
      <c r="E17" s="53" t="s">
        <v>56</v>
      </c>
      <c r="F17" s="53" t="s">
        <v>76</v>
      </c>
      <c r="G17" s="120" t="s">
        <v>84</v>
      </c>
      <c r="H17" s="53" t="s">
        <v>85</v>
      </c>
      <c r="I17" s="55">
        <f t="shared" si="2"/>
        <v>0</v>
      </c>
      <c r="J17" s="55">
        <f t="shared" si="2"/>
        <v>0</v>
      </c>
      <c r="K17" s="55">
        <f t="shared" si="2"/>
        <v>0</v>
      </c>
    </row>
    <row r="18" spans="1:11" ht="24" hidden="1" x14ac:dyDescent="0.2">
      <c r="A18" s="51" t="s">
        <v>78</v>
      </c>
      <c r="B18" s="53" t="s">
        <v>68</v>
      </c>
      <c r="C18" s="53" t="s">
        <v>70</v>
      </c>
      <c r="D18" s="53" t="s">
        <v>72</v>
      </c>
      <c r="E18" s="53" t="s">
        <v>56</v>
      </c>
      <c r="F18" s="53" t="s">
        <v>76</v>
      </c>
      <c r="G18" s="120" t="s">
        <v>84</v>
      </c>
      <c r="H18" s="53" t="s">
        <v>86</v>
      </c>
      <c r="I18" s="55">
        <f>'Приложение 2'!K23</f>
        <v>0</v>
      </c>
      <c r="J18" s="55">
        <f>'Приложение 2'!L23</f>
        <v>0</v>
      </c>
      <c r="K18" s="55">
        <f>'Приложение 2'!M23</f>
        <v>0</v>
      </c>
    </row>
    <row r="19" spans="1:11" ht="60.75" customHeight="1" x14ac:dyDescent="0.2">
      <c r="A19" s="61" t="s">
        <v>90</v>
      </c>
      <c r="B19" s="48" t="s">
        <v>68</v>
      </c>
      <c r="C19" s="48" t="s">
        <v>91</v>
      </c>
      <c r="D19" s="48"/>
      <c r="E19" s="48"/>
      <c r="F19" s="48"/>
      <c r="G19" s="121"/>
      <c r="H19" s="48"/>
      <c r="I19" s="50">
        <f t="shared" ref="I19:K20" si="3">I20</f>
        <v>775.59999999999991</v>
      </c>
      <c r="J19" s="50">
        <f t="shared" si="3"/>
        <v>392</v>
      </c>
      <c r="K19" s="50">
        <f t="shared" si="3"/>
        <v>404</v>
      </c>
    </row>
    <row r="20" spans="1:11" ht="52.5" customHeight="1" x14ac:dyDescent="0.2">
      <c r="A20" s="51" t="str">
        <f>'Приложение 2'!$A$29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0" s="53" t="s">
        <v>68</v>
      </c>
      <c r="C20" s="53" t="s">
        <v>91</v>
      </c>
      <c r="D20" s="53">
        <v>65</v>
      </c>
      <c r="E20" s="53">
        <v>0</v>
      </c>
      <c r="F20" s="53"/>
      <c r="G20" s="120"/>
      <c r="H20" s="53"/>
      <c r="I20" s="55">
        <f t="shared" si="3"/>
        <v>775.59999999999991</v>
      </c>
      <c r="J20" s="55">
        <f t="shared" si="3"/>
        <v>392</v>
      </c>
      <c r="K20" s="55">
        <f t="shared" si="3"/>
        <v>404</v>
      </c>
    </row>
    <row r="21" spans="1:11" ht="51.75" customHeight="1" x14ac:dyDescent="0.2">
      <c r="A21" s="51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21" s="53" t="s">
        <v>68</v>
      </c>
      <c r="C21" s="53" t="s">
        <v>91</v>
      </c>
      <c r="D21" s="53">
        <v>65</v>
      </c>
      <c r="E21" s="53">
        <v>2</v>
      </c>
      <c r="F21" s="53"/>
      <c r="G21" s="120"/>
      <c r="H21" s="53"/>
      <c r="I21" s="55">
        <f>I22+I25+I33+I38</f>
        <v>775.59999999999991</v>
      </c>
      <c r="J21" s="55">
        <f>J22+J25+J33+J38</f>
        <v>392</v>
      </c>
      <c r="K21" s="55">
        <f>K22+K25+K33+K38</f>
        <v>404</v>
      </c>
    </row>
    <row r="22" spans="1:11" ht="24" x14ac:dyDescent="0.2">
      <c r="A22" s="51" t="s">
        <v>93</v>
      </c>
      <c r="B22" s="53" t="s">
        <v>68</v>
      </c>
      <c r="C22" s="53" t="s">
        <v>91</v>
      </c>
      <c r="D22" s="53">
        <v>65</v>
      </c>
      <c r="E22" s="53">
        <v>2</v>
      </c>
      <c r="F22" s="53" t="s">
        <v>76</v>
      </c>
      <c r="G22" s="120">
        <v>41110</v>
      </c>
      <c r="H22" s="53"/>
      <c r="I22" s="55">
        <f t="shared" ref="I22:K23" si="4">I23</f>
        <v>493.6</v>
      </c>
      <c r="J22" s="55">
        <f t="shared" si="4"/>
        <v>325.5</v>
      </c>
      <c r="K22" s="55">
        <f t="shared" si="4"/>
        <v>338.5</v>
      </c>
    </row>
    <row r="23" spans="1:11" ht="58.5" customHeight="1" x14ac:dyDescent="0.2">
      <c r="A23" s="51" t="s">
        <v>77</v>
      </c>
      <c r="B23" s="53" t="s">
        <v>68</v>
      </c>
      <c r="C23" s="53" t="s">
        <v>91</v>
      </c>
      <c r="D23" s="53">
        <v>65</v>
      </c>
      <c r="E23" s="53">
        <v>2</v>
      </c>
      <c r="F23" s="53" t="s">
        <v>76</v>
      </c>
      <c r="G23" s="120">
        <v>41110</v>
      </c>
      <c r="H23" s="53">
        <v>100</v>
      </c>
      <c r="I23" s="55">
        <f t="shared" si="4"/>
        <v>493.6</v>
      </c>
      <c r="J23" s="55">
        <f t="shared" si="4"/>
        <v>325.5</v>
      </c>
      <c r="K23" s="55">
        <f t="shared" si="4"/>
        <v>338.5</v>
      </c>
    </row>
    <row r="24" spans="1:11" ht="24" x14ac:dyDescent="0.2">
      <c r="A24" s="51" t="s">
        <v>78</v>
      </c>
      <c r="B24" s="53" t="s">
        <v>68</v>
      </c>
      <c r="C24" s="53" t="s">
        <v>91</v>
      </c>
      <c r="D24" s="53">
        <v>65</v>
      </c>
      <c r="E24" s="53">
        <v>2</v>
      </c>
      <c r="F24" s="53" t="s">
        <v>76</v>
      </c>
      <c r="G24" s="120">
        <v>41110</v>
      </c>
      <c r="H24" s="53">
        <v>120</v>
      </c>
      <c r="I24" s="55">
        <f>'Приложение 2'!K33</f>
        <v>493.6</v>
      </c>
      <c r="J24" s="55">
        <f>'Приложение 2'!L33</f>
        <v>325.5</v>
      </c>
      <c r="K24" s="55">
        <f>'Приложение 2'!M33</f>
        <v>338.5</v>
      </c>
    </row>
    <row r="25" spans="1:11" ht="24" x14ac:dyDescent="0.2">
      <c r="A25" s="51" t="s">
        <v>94</v>
      </c>
      <c r="B25" s="53" t="s">
        <v>68</v>
      </c>
      <c r="C25" s="53" t="s">
        <v>91</v>
      </c>
      <c r="D25" s="53">
        <v>65</v>
      </c>
      <c r="E25" s="53">
        <v>2</v>
      </c>
      <c r="F25" s="53" t="s">
        <v>76</v>
      </c>
      <c r="G25" s="120" t="s">
        <v>95</v>
      </c>
      <c r="H25" s="53"/>
      <c r="I25" s="55">
        <f>I26+I28+I30</f>
        <v>171.7</v>
      </c>
      <c r="J25" s="55">
        <f>J26+J28+J30</f>
        <v>66.199999999999989</v>
      </c>
      <c r="K25" s="55">
        <f>K26+K28+K30</f>
        <v>65.2</v>
      </c>
    </row>
    <row r="26" spans="1:11" ht="59.25" customHeight="1" x14ac:dyDescent="0.2">
      <c r="A26" s="51" t="s">
        <v>77</v>
      </c>
      <c r="B26" s="53" t="s">
        <v>68</v>
      </c>
      <c r="C26" s="53" t="s">
        <v>91</v>
      </c>
      <c r="D26" s="53">
        <v>65</v>
      </c>
      <c r="E26" s="53">
        <v>2</v>
      </c>
      <c r="F26" s="53" t="s">
        <v>76</v>
      </c>
      <c r="G26" s="120" t="s">
        <v>95</v>
      </c>
      <c r="H26" s="53">
        <v>100</v>
      </c>
      <c r="I26" s="55">
        <f>I27</f>
        <v>0.6</v>
      </c>
      <c r="J26" s="55">
        <f>J27</f>
        <v>0.6</v>
      </c>
      <c r="K26" s="55">
        <f>K27</f>
        <v>0.6</v>
      </c>
    </row>
    <row r="27" spans="1:11" ht="24" x14ac:dyDescent="0.2">
      <c r="A27" s="52" t="s">
        <v>78</v>
      </c>
      <c r="B27" s="53" t="s">
        <v>68</v>
      </c>
      <c r="C27" s="53" t="s">
        <v>91</v>
      </c>
      <c r="D27" s="53">
        <v>65</v>
      </c>
      <c r="E27" s="53">
        <v>2</v>
      </c>
      <c r="F27" s="53" t="s">
        <v>76</v>
      </c>
      <c r="G27" s="53" t="s">
        <v>95</v>
      </c>
      <c r="H27" s="53">
        <v>120</v>
      </c>
      <c r="I27" s="55">
        <f>'Приложение 2'!K40</f>
        <v>0.6</v>
      </c>
      <c r="J27" s="55">
        <f>'Приложение 2'!L40</f>
        <v>0.6</v>
      </c>
      <c r="K27" s="55">
        <f>'Приложение 2'!M40</f>
        <v>0.6</v>
      </c>
    </row>
    <row r="28" spans="1:11" ht="24" x14ac:dyDescent="0.2">
      <c r="A28" s="51" t="s">
        <v>98</v>
      </c>
      <c r="B28" s="53" t="s">
        <v>68</v>
      </c>
      <c r="C28" s="53" t="s">
        <v>91</v>
      </c>
      <c r="D28" s="53">
        <v>65</v>
      </c>
      <c r="E28" s="53">
        <v>2</v>
      </c>
      <c r="F28" s="53" t="s">
        <v>76</v>
      </c>
      <c r="G28" s="53" t="s">
        <v>95</v>
      </c>
      <c r="H28" s="53">
        <v>200</v>
      </c>
      <c r="I28" s="55">
        <f>I29</f>
        <v>151.1</v>
      </c>
      <c r="J28" s="55">
        <f>J29</f>
        <v>55.599999999999994</v>
      </c>
      <c r="K28" s="55">
        <f>K29</f>
        <v>54.6</v>
      </c>
    </row>
    <row r="29" spans="1:11" ht="36" x14ac:dyDescent="0.2">
      <c r="A29" s="51" t="s">
        <v>99</v>
      </c>
      <c r="B29" s="53" t="s">
        <v>68</v>
      </c>
      <c r="C29" s="53" t="s">
        <v>91</v>
      </c>
      <c r="D29" s="53">
        <v>65</v>
      </c>
      <c r="E29" s="53">
        <v>2</v>
      </c>
      <c r="F29" s="53" t="s">
        <v>76</v>
      </c>
      <c r="G29" s="53" t="s">
        <v>95</v>
      </c>
      <c r="H29" s="53">
        <v>240</v>
      </c>
      <c r="I29" s="55">
        <f>'Приложение 2'!K44</f>
        <v>151.1</v>
      </c>
      <c r="J29" s="55">
        <f>'Приложение 2'!L44</f>
        <v>55.599999999999994</v>
      </c>
      <c r="K29" s="55">
        <f>'Приложение 2'!M44</f>
        <v>54.6</v>
      </c>
    </row>
    <row r="30" spans="1:11" x14ac:dyDescent="0.2">
      <c r="A30" s="51" t="s">
        <v>113</v>
      </c>
      <c r="B30" s="53" t="s">
        <v>68</v>
      </c>
      <c r="C30" s="53" t="s">
        <v>91</v>
      </c>
      <c r="D30" s="53">
        <v>65</v>
      </c>
      <c r="E30" s="53">
        <v>2</v>
      </c>
      <c r="F30" s="53" t="s">
        <v>76</v>
      </c>
      <c r="G30" s="120" t="s">
        <v>95</v>
      </c>
      <c r="H30" s="53">
        <v>800</v>
      </c>
      <c r="I30" s="55">
        <f>I32+I31</f>
        <v>20</v>
      </c>
      <c r="J30" s="55">
        <f>J32+J31</f>
        <v>10</v>
      </c>
      <c r="K30" s="55">
        <f>K32+K31</f>
        <v>10</v>
      </c>
    </row>
    <row r="31" spans="1:11" s="62" customFormat="1" x14ac:dyDescent="0.2">
      <c r="A31" s="51" t="s">
        <v>114</v>
      </c>
      <c r="B31" s="53" t="s">
        <v>68</v>
      </c>
      <c r="C31" s="53" t="s">
        <v>91</v>
      </c>
      <c r="D31" s="53">
        <v>65</v>
      </c>
      <c r="E31" s="53">
        <v>2</v>
      </c>
      <c r="F31" s="53" t="s">
        <v>76</v>
      </c>
      <c r="G31" s="120" t="s">
        <v>95</v>
      </c>
      <c r="H31" s="53" t="s">
        <v>115</v>
      </c>
      <c r="I31" s="55">
        <f>'Приложение 2'!K57</f>
        <v>2</v>
      </c>
      <c r="J31" s="55">
        <f>'Приложение 2'!L57</f>
        <v>0</v>
      </c>
      <c r="K31" s="55">
        <f>'Приложение 2'!M57</f>
        <v>0</v>
      </c>
    </row>
    <row r="32" spans="1:11" x14ac:dyDescent="0.2">
      <c r="A32" s="51" t="s">
        <v>119</v>
      </c>
      <c r="B32" s="53" t="s">
        <v>68</v>
      </c>
      <c r="C32" s="53" t="s">
        <v>91</v>
      </c>
      <c r="D32" s="53">
        <v>65</v>
      </c>
      <c r="E32" s="53">
        <v>2</v>
      </c>
      <c r="F32" s="53" t="s">
        <v>76</v>
      </c>
      <c r="G32" s="120" t="s">
        <v>95</v>
      </c>
      <c r="H32" s="53">
        <v>850</v>
      </c>
      <c r="I32" s="55">
        <f>'Приложение 2'!K60</f>
        <v>18</v>
      </c>
      <c r="J32" s="55">
        <f>'Приложение 2'!L60</f>
        <v>10</v>
      </c>
      <c r="K32" s="55">
        <f>'Приложение 2'!M60</f>
        <v>10</v>
      </c>
    </row>
    <row r="33" spans="1:11" ht="48" x14ac:dyDescent="0.2">
      <c r="A33" s="51" t="s">
        <v>83</v>
      </c>
      <c r="B33" s="53" t="s">
        <v>68</v>
      </c>
      <c r="C33" s="53" t="s">
        <v>91</v>
      </c>
      <c r="D33" s="53">
        <v>65</v>
      </c>
      <c r="E33" s="53">
        <v>2</v>
      </c>
      <c r="F33" s="53" t="s">
        <v>76</v>
      </c>
      <c r="G33" s="120" t="s">
        <v>84</v>
      </c>
      <c r="H33" s="53"/>
      <c r="I33" s="55">
        <f>I34+I36</f>
        <v>110</v>
      </c>
      <c r="J33" s="55">
        <f>J34+J36</f>
        <v>0</v>
      </c>
      <c r="K33" s="55">
        <f>K34+K36</f>
        <v>0</v>
      </c>
    </row>
    <row r="34" spans="1:11" ht="60" customHeight="1" x14ac:dyDescent="0.2">
      <c r="A34" s="51" t="s">
        <v>77</v>
      </c>
      <c r="B34" s="53" t="s">
        <v>68</v>
      </c>
      <c r="C34" s="53" t="s">
        <v>91</v>
      </c>
      <c r="D34" s="53">
        <v>65</v>
      </c>
      <c r="E34" s="53">
        <v>2</v>
      </c>
      <c r="F34" s="53" t="s">
        <v>76</v>
      </c>
      <c r="G34" s="120" t="s">
        <v>84</v>
      </c>
      <c r="H34" s="53" t="s">
        <v>85</v>
      </c>
      <c r="I34" s="55">
        <f>I35</f>
        <v>110</v>
      </c>
      <c r="J34" s="55">
        <f>J35</f>
        <v>0</v>
      </c>
      <c r="K34" s="55">
        <f>K35</f>
        <v>0</v>
      </c>
    </row>
    <row r="35" spans="1:11" ht="24" x14ac:dyDescent="0.2">
      <c r="A35" s="51" t="s">
        <v>78</v>
      </c>
      <c r="B35" s="53" t="s">
        <v>68</v>
      </c>
      <c r="C35" s="53" t="s">
        <v>91</v>
      </c>
      <c r="D35" s="53">
        <v>65</v>
      </c>
      <c r="E35" s="53">
        <v>2</v>
      </c>
      <c r="F35" s="53" t="s">
        <v>76</v>
      </c>
      <c r="G35" s="120" t="s">
        <v>84</v>
      </c>
      <c r="H35" s="53" t="s">
        <v>86</v>
      </c>
      <c r="I35" s="55">
        <f>'Приложение 2'!K69</f>
        <v>110</v>
      </c>
      <c r="J35" s="55">
        <f>'Приложение 2'!L69</f>
        <v>0</v>
      </c>
      <c r="K35" s="55">
        <f>'Приложение 2'!M69</f>
        <v>0</v>
      </c>
    </row>
    <row r="36" spans="1:11" ht="27.75" hidden="1" customHeight="1" x14ac:dyDescent="0.2">
      <c r="A36" s="51" t="s">
        <v>125</v>
      </c>
      <c r="B36" s="53" t="s">
        <v>68</v>
      </c>
      <c r="C36" s="53" t="s">
        <v>91</v>
      </c>
      <c r="D36" s="53">
        <v>65</v>
      </c>
      <c r="E36" s="53">
        <v>2</v>
      </c>
      <c r="F36" s="53" t="s">
        <v>76</v>
      </c>
      <c r="G36" s="53" t="s">
        <v>84</v>
      </c>
      <c r="H36" s="53">
        <v>200</v>
      </c>
      <c r="I36" s="55">
        <f>I37</f>
        <v>0</v>
      </c>
      <c r="J36" s="55">
        <f>J37</f>
        <v>0</v>
      </c>
      <c r="K36" s="55">
        <f>K37</f>
        <v>0</v>
      </c>
    </row>
    <row r="37" spans="1:11" ht="36" hidden="1" x14ac:dyDescent="0.2">
      <c r="A37" s="51" t="s">
        <v>99</v>
      </c>
      <c r="B37" s="53" t="s">
        <v>68</v>
      </c>
      <c r="C37" s="53" t="s">
        <v>91</v>
      </c>
      <c r="D37" s="53">
        <v>65</v>
      </c>
      <c r="E37" s="53">
        <v>2</v>
      </c>
      <c r="F37" s="53" t="s">
        <v>76</v>
      </c>
      <c r="G37" s="120" t="s">
        <v>84</v>
      </c>
      <c r="H37" s="53">
        <v>240</v>
      </c>
      <c r="I37" s="55">
        <f>'Приложение 2'!K75</f>
        <v>0</v>
      </c>
      <c r="J37" s="55">
        <f>'Приложение 2'!L75</f>
        <v>0</v>
      </c>
      <c r="K37" s="55">
        <f>'Приложение 2'!M75</f>
        <v>0</v>
      </c>
    </row>
    <row r="38" spans="1:11" ht="96" x14ac:dyDescent="0.2">
      <c r="A38" s="51" t="s">
        <v>126</v>
      </c>
      <c r="B38" s="53" t="s">
        <v>68</v>
      </c>
      <c r="C38" s="53" t="s">
        <v>91</v>
      </c>
      <c r="D38" s="53">
        <v>65</v>
      </c>
      <c r="E38" s="53">
        <v>2</v>
      </c>
      <c r="F38" s="53" t="s">
        <v>76</v>
      </c>
      <c r="G38" s="120" t="s">
        <v>127</v>
      </c>
      <c r="H38" s="53"/>
      <c r="I38" s="55">
        <f t="shared" ref="I38:K39" si="5">I39</f>
        <v>0.3</v>
      </c>
      <c r="J38" s="55">
        <f t="shared" si="5"/>
        <v>0.3</v>
      </c>
      <c r="K38" s="55">
        <f t="shared" si="5"/>
        <v>0.3</v>
      </c>
    </row>
    <row r="39" spans="1:11" ht="24" x14ac:dyDescent="0.2">
      <c r="A39" s="51" t="s">
        <v>98</v>
      </c>
      <c r="B39" s="53" t="s">
        <v>68</v>
      </c>
      <c r="C39" s="53" t="s">
        <v>91</v>
      </c>
      <c r="D39" s="53">
        <v>65</v>
      </c>
      <c r="E39" s="53">
        <v>2</v>
      </c>
      <c r="F39" s="53" t="s">
        <v>76</v>
      </c>
      <c r="G39" s="120" t="s">
        <v>127</v>
      </c>
      <c r="H39" s="53">
        <v>200</v>
      </c>
      <c r="I39" s="55">
        <f t="shared" si="5"/>
        <v>0.3</v>
      </c>
      <c r="J39" s="55">
        <f t="shared" si="5"/>
        <v>0.3</v>
      </c>
      <c r="K39" s="55">
        <f t="shared" si="5"/>
        <v>0.3</v>
      </c>
    </row>
    <row r="40" spans="1:11" ht="36" x14ac:dyDescent="0.2">
      <c r="A40" s="51" t="s">
        <v>99</v>
      </c>
      <c r="B40" s="53" t="s">
        <v>68</v>
      </c>
      <c r="C40" s="53" t="s">
        <v>91</v>
      </c>
      <c r="D40" s="53">
        <v>65</v>
      </c>
      <c r="E40" s="53">
        <v>2</v>
      </c>
      <c r="F40" s="53" t="s">
        <v>76</v>
      </c>
      <c r="G40" s="120" t="s">
        <v>127</v>
      </c>
      <c r="H40" s="53">
        <v>240</v>
      </c>
      <c r="I40" s="55">
        <f>'Приложение 2'!K80</f>
        <v>0.3</v>
      </c>
      <c r="J40" s="55">
        <f>'Приложение 2'!L80</f>
        <v>0.3</v>
      </c>
      <c r="K40" s="55">
        <f>'Приложение 2'!M80</f>
        <v>0.3</v>
      </c>
    </row>
    <row r="41" spans="1:11" x14ac:dyDescent="0.2">
      <c r="A41" s="61" t="s">
        <v>128</v>
      </c>
      <c r="B41" s="48" t="s">
        <v>68</v>
      </c>
      <c r="C41" s="48" t="s">
        <v>63</v>
      </c>
      <c r="D41" s="48"/>
      <c r="E41" s="48"/>
      <c r="F41" s="48"/>
      <c r="G41" s="121"/>
      <c r="H41" s="48"/>
      <c r="I41" s="50">
        <f t="shared" ref="I41:K44" si="6">I42</f>
        <v>1</v>
      </c>
      <c r="J41" s="50">
        <f t="shared" si="6"/>
        <v>1</v>
      </c>
      <c r="K41" s="50">
        <f t="shared" si="6"/>
        <v>1</v>
      </c>
    </row>
    <row r="42" spans="1:11" ht="24" x14ac:dyDescent="0.2">
      <c r="A42" s="51" t="s">
        <v>129</v>
      </c>
      <c r="B42" s="53" t="s">
        <v>68</v>
      </c>
      <c r="C42" s="53" t="s">
        <v>63</v>
      </c>
      <c r="D42" s="53">
        <v>89</v>
      </c>
      <c r="E42" s="53">
        <v>0</v>
      </c>
      <c r="F42" s="53"/>
      <c r="G42" s="53"/>
      <c r="H42" s="53"/>
      <c r="I42" s="55">
        <f t="shared" si="6"/>
        <v>1</v>
      </c>
      <c r="J42" s="55">
        <f t="shared" si="6"/>
        <v>1</v>
      </c>
      <c r="K42" s="55">
        <f t="shared" si="6"/>
        <v>1</v>
      </c>
    </row>
    <row r="43" spans="1:11" ht="36" x14ac:dyDescent="0.2">
      <c r="A43" s="51" t="s">
        <v>130</v>
      </c>
      <c r="B43" s="53" t="s">
        <v>68</v>
      </c>
      <c r="C43" s="53" t="s">
        <v>63</v>
      </c>
      <c r="D43" s="53">
        <v>89</v>
      </c>
      <c r="E43" s="53">
        <v>1</v>
      </c>
      <c r="F43" s="53"/>
      <c r="G43" s="53"/>
      <c r="H43" s="53"/>
      <c r="I43" s="55">
        <f t="shared" si="6"/>
        <v>1</v>
      </c>
      <c r="J43" s="55">
        <f t="shared" si="6"/>
        <v>1</v>
      </c>
      <c r="K43" s="55">
        <f t="shared" si="6"/>
        <v>1</v>
      </c>
    </row>
    <row r="44" spans="1:11" ht="24" x14ac:dyDescent="0.2">
      <c r="A44" s="51" t="str">
        <f>'Приложение 2'!$A$86</f>
        <v xml:space="preserve">Резервный фонд администрации Гузынского сельского поселения </v>
      </c>
      <c r="B44" s="53" t="s">
        <v>68</v>
      </c>
      <c r="C44" s="53" t="s">
        <v>63</v>
      </c>
      <c r="D44" s="53">
        <v>89</v>
      </c>
      <c r="E44" s="53">
        <v>1</v>
      </c>
      <c r="F44" s="53" t="s">
        <v>76</v>
      </c>
      <c r="G44" s="120" t="s">
        <v>132</v>
      </c>
      <c r="H44" s="53"/>
      <c r="I44" s="55">
        <f t="shared" si="6"/>
        <v>1</v>
      </c>
      <c r="J44" s="55">
        <f t="shared" si="6"/>
        <v>1</v>
      </c>
      <c r="K44" s="55">
        <f t="shared" si="6"/>
        <v>1</v>
      </c>
    </row>
    <row r="45" spans="1:11" x14ac:dyDescent="0.2">
      <c r="A45" s="51" t="s">
        <v>113</v>
      </c>
      <c r="B45" s="53" t="s">
        <v>68</v>
      </c>
      <c r="C45" s="53" t="s">
        <v>63</v>
      </c>
      <c r="D45" s="53">
        <v>89</v>
      </c>
      <c r="E45" s="53">
        <v>1</v>
      </c>
      <c r="F45" s="53" t="s">
        <v>76</v>
      </c>
      <c r="G45" s="120" t="s">
        <v>132</v>
      </c>
      <c r="H45" s="53" t="s">
        <v>133</v>
      </c>
      <c r="I45" s="55">
        <f>'Приложение 2'!K87</f>
        <v>1</v>
      </c>
      <c r="J45" s="55">
        <f>'Приложение 2'!L87</f>
        <v>1</v>
      </c>
      <c r="K45" s="55">
        <f>'Приложение 2'!M87</f>
        <v>1</v>
      </c>
    </row>
    <row r="46" spans="1:11" ht="60" x14ac:dyDescent="0.2">
      <c r="A46" s="61" t="str">
        <f>'Приложение 2'!$A$91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2024-2026 годы"</v>
      </c>
      <c r="B46" s="48" t="s">
        <v>68</v>
      </c>
      <c r="C46" s="48" t="s">
        <v>138</v>
      </c>
      <c r="D46" s="48" t="s">
        <v>68</v>
      </c>
      <c r="E46" s="48" t="s">
        <v>73</v>
      </c>
      <c r="F46" s="48"/>
      <c r="G46" s="121"/>
      <c r="H46" s="48"/>
      <c r="I46" s="50">
        <f t="shared" ref="I46:K49" si="7">I47</f>
        <v>1</v>
      </c>
      <c r="J46" s="50">
        <f t="shared" si="7"/>
        <v>1</v>
      </c>
      <c r="K46" s="50">
        <f t="shared" si="7"/>
        <v>1</v>
      </c>
    </row>
    <row r="47" spans="1:11" ht="24" x14ac:dyDescent="0.2">
      <c r="A47" s="51" t="s">
        <v>140</v>
      </c>
      <c r="B47" s="53" t="s">
        <v>68</v>
      </c>
      <c r="C47" s="53" t="s">
        <v>138</v>
      </c>
      <c r="D47" s="53" t="s">
        <v>68</v>
      </c>
      <c r="E47" s="53" t="s">
        <v>73</v>
      </c>
      <c r="F47" s="53" t="s">
        <v>68</v>
      </c>
      <c r="G47" s="120"/>
      <c r="H47" s="53"/>
      <c r="I47" s="55">
        <f t="shared" si="7"/>
        <v>1</v>
      </c>
      <c r="J47" s="55">
        <f t="shared" si="7"/>
        <v>1</v>
      </c>
      <c r="K47" s="55">
        <f t="shared" si="7"/>
        <v>1</v>
      </c>
    </row>
    <row r="48" spans="1:11" ht="24" x14ac:dyDescent="0.2">
      <c r="A48" s="51" t="s">
        <v>141</v>
      </c>
      <c r="B48" s="53" t="s">
        <v>68</v>
      </c>
      <c r="C48" s="53" t="s">
        <v>138</v>
      </c>
      <c r="D48" s="53" t="s">
        <v>68</v>
      </c>
      <c r="E48" s="53" t="s">
        <v>73</v>
      </c>
      <c r="F48" s="53" t="s">
        <v>68</v>
      </c>
      <c r="G48" s="120" t="s">
        <v>142</v>
      </c>
      <c r="H48" s="53"/>
      <c r="I48" s="55">
        <f t="shared" si="7"/>
        <v>1</v>
      </c>
      <c r="J48" s="55">
        <f t="shared" si="7"/>
        <v>1</v>
      </c>
      <c r="K48" s="55">
        <f t="shared" si="7"/>
        <v>1</v>
      </c>
    </row>
    <row r="49" spans="1:11" ht="24" x14ac:dyDescent="0.2">
      <c r="A49" s="51" t="s">
        <v>98</v>
      </c>
      <c r="B49" s="53" t="s">
        <v>68</v>
      </c>
      <c r="C49" s="53" t="s">
        <v>138</v>
      </c>
      <c r="D49" s="53" t="s">
        <v>68</v>
      </c>
      <c r="E49" s="53" t="s">
        <v>73</v>
      </c>
      <c r="F49" s="53" t="s">
        <v>68</v>
      </c>
      <c r="G49" s="120" t="s">
        <v>142</v>
      </c>
      <c r="H49" s="53" t="s">
        <v>136</v>
      </c>
      <c r="I49" s="55">
        <f t="shared" si="7"/>
        <v>1</v>
      </c>
      <c r="J49" s="55">
        <f t="shared" si="7"/>
        <v>1</v>
      </c>
      <c r="K49" s="55">
        <f t="shared" si="7"/>
        <v>1</v>
      </c>
    </row>
    <row r="50" spans="1:11" ht="36" x14ac:dyDescent="0.2">
      <c r="A50" s="51" t="s">
        <v>99</v>
      </c>
      <c r="B50" s="53" t="s">
        <v>68</v>
      </c>
      <c r="C50" s="53" t="s">
        <v>138</v>
      </c>
      <c r="D50" s="53" t="s">
        <v>68</v>
      </c>
      <c r="E50" s="53" t="s">
        <v>73</v>
      </c>
      <c r="F50" s="53" t="s">
        <v>68</v>
      </c>
      <c r="G50" s="53" t="s">
        <v>142</v>
      </c>
      <c r="H50" s="53" t="s">
        <v>143</v>
      </c>
      <c r="I50" s="55">
        <f>'Приложение 2'!K95</f>
        <v>1</v>
      </c>
      <c r="J50" s="55">
        <f>'Приложение 2'!L95</f>
        <v>1</v>
      </c>
      <c r="K50" s="55">
        <f>'Приложение 2'!M95</f>
        <v>1</v>
      </c>
    </row>
    <row r="51" spans="1:11" x14ac:dyDescent="0.2">
      <c r="A51" s="61" t="s">
        <v>147</v>
      </c>
      <c r="B51" s="48" t="s">
        <v>70</v>
      </c>
      <c r="C51" s="48"/>
      <c r="D51" s="48"/>
      <c r="E51" s="48"/>
      <c r="F51" s="48"/>
      <c r="G51" s="121"/>
      <c r="H51" s="48"/>
      <c r="I51" s="50">
        <f t="shared" ref="I51:K54" si="8">I52</f>
        <v>131.9</v>
      </c>
      <c r="J51" s="50">
        <f t="shared" si="8"/>
        <v>145.70000000000002</v>
      </c>
      <c r="K51" s="50">
        <f t="shared" si="8"/>
        <v>159.80000000000001</v>
      </c>
    </row>
    <row r="52" spans="1:11" ht="12.75" customHeight="1" x14ac:dyDescent="0.2">
      <c r="A52" s="61" t="s">
        <v>148</v>
      </c>
      <c r="B52" s="48" t="s">
        <v>70</v>
      </c>
      <c r="C52" s="48" t="s">
        <v>149</v>
      </c>
      <c r="D52" s="48"/>
      <c r="E52" s="48"/>
      <c r="F52" s="48"/>
      <c r="G52" s="121"/>
      <c r="H52" s="48"/>
      <c r="I52" s="50">
        <f t="shared" si="8"/>
        <v>131.9</v>
      </c>
      <c r="J52" s="50">
        <f t="shared" si="8"/>
        <v>145.70000000000002</v>
      </c>
      <c r="K52" s="50">
        <f t="shared" si="8"/>
        <v>159.80000000000001</v>
      </c>
    </row>
    <row r="53" spans="1:11" ht="24" x14ac:dyDescent="0.2">
      <c r="A53" s="51" t="s">
        <v>129</v>
      </c>
      <c r="B53" s="53" t="s">
        <v>70</v>
      </c>
      <c r="C53" s="53" t="s">
        <v>149</v>
      </c>
      <c r="D53" s="53" t="s">
        <v>150</v>
      </c>
      <c r="E53" s="53" t="s">
        <v>73</v>
      </c>
      <c r="F53" s="53"/>
      <c r="G53" s="120"/>
      <c r="H53" s="53"/>
      <c r="I53" s="55">
        <f t="shared" si="8"/>
        <v>131.9</v>
      </c>
      <c r="J53" s="55">
        <f t="shared" si="8"/>
        <v>145.70000000000002</v>
      </c>
      <c r="K53" s="55">
        <f t="shared" si="8"/>
        <v>159.80000000000001</v>
      </c>
    </row>
    <row r="54" spans="1:11" ht="36" x14ac:dyDescent="0.2">
      <c r="A54" s="51" t="s">
        <v>130</v>
      </c>
      <c r="B54" s="53" t="s">
        <v>70</v>
      </c>
      <c r="C54" s="53" t="s">
        <v>149</v>
      </c>
      <c r="D54" s="53" t="s">
        <v>150</v>
      </c>
      <c r="E54" s="53" t="s">
        <v>56</v>
      </c>
      <c r="F54" s="53"/>
      <c r="G54" s="120"/>
      <c r="H54" s="53"/>
      <c r="I54" s="55">
        <f t="shared" si="8"/>
        <v>131.9</v>
      </c>
      <c r="J54" s="55">
        <f t="shared" si="8"/>
        <v>145.70000000000002</v>
      </c>
      <c r="K54" s="55">
        <f t="shared" si="8"/>
        <v>159.80000000000001</v>
      </c>
    </row>
    <row r="55" spans="1:11" ht="48" x14ac:dyDescent="0.2">
      <c r="A55" s="51" t="s">
        <v>151</v>
      </c>
      <c r="B55" s="53" t="s">
        <v>70</v>
      </c>
      <c r="C55" s="53" t="s">
        <v>149</v>
      </c>
      <c r="D55" s="53" t="s">
        <v>150</v>
      </c>
      <c r="E55" s="53" t="s">
        <v>56</v>
      </c>
      <c r="F55" s="53" t="s">
        <v>76</v>
      </c>
      <c r="G55" s="120" t="s">
        <v>152</v>
      </c>
      <c r="H55" s="53"/>
      <c r="I55" s="55">
        <f>I56+I58</f>
        <v>131.9</v>
      </c>
      <c r="J55" s="55">
        <f>J56+J58</f>
        <v>145.70000000000002</v>
      </c>
      <c r="K55" s="55">
        <f>K56+K58</f>
        <v>159.80000000000001</v>
      </c>
    </row>
    <row r="56" spans="1:11" ht="63" customHeight="1" x14ac:dyDescent="0.2">
      <c r="A56" s="51" t="s">
        <v>77</v>
      </c>
      <c r="B56" s="53" t="s">
        <v>70</v>
      </c>
      <c r="C56" s="53" t="s">
        <v>149</v>
      </c>
      <c r="D56" s="53" t="s">
        <v>150</v>
      </c>
      <c r="E56" s="53" t="s">
        <v>56</v>
      </c>
      <c r="F56" s="53" t="s">
        <v>76</v>
      </c>
      <c r="G56" s="120" t="s">
        <v>152</v>
      </c>
      <c r="H56" s="53">
        <v>100</v>
      </c>
      <c r="I56" s="55">
        <f>I57</f>
        <v>127.5</v>
      </c>
      <c r="J56" s="55">
        <f>J57</f>
        <v>141.30000000000001</v>
      </c>
      <c r="K56" s="55">
        <f>K57</f>
        <v>155.4</v>
      </c>
    </row>
    <row r="57" spans="1:11" ht="24" x14ac:dyDescent="0.2">
      <c r="A57" s="51" t="s">
        <v>78</v>
      </c>
      <c r="B57" s="53" t="s">
        <v>70</v>
      </c>
      <c r="C57" s="53" t="s">
        <v>149</v>
      </c>
      <c r="D57" s="53" t="s">
        <v>150</v>
      </c>
      <c r="E57" s="53" t="s">
        <v>56</v>
      </c>
      <c r="F57" s="53" t="s">
        <v>76</v>
      </c>
      <c r="G57" s="53" t="s">
        <v>152</v>
      </c>
      <c r="H57" s="53">
        <v>120</v>
      </c>
      <c r="I57" s="55">
        <f>'Приложение 2'!K104</f>
        <v>127.5</v>
      </c>
      <c r="J57" s="55">
        <f>'Приложение 2'!L104</f>
        <v>141.30000000000001</v>
      </c>
      <c r="K57" s="55">
        <f>'Приложение 2'!M104</f>
        <v>155.4</v>
      </c>
    </row>
    <row r="58" spans="1:11" ht="24" x14ac:dyDescent="0.2">
      <c r="A58" s="51" t="s">
        <v>98</v>
      </c>
      <c r="B58" s="53" t="s">
        <v>70</v>
      </c>
      <c r="C58" s="53" t="s">
        <v>149</v>
      </c>
      <c r="D58" s="53" t="s">
        <v>150</v>
      </c>
      <c r="E58" s="53" t="s">
        <v>56</v>
      </c>
      <c r="F58" s="53" t="s">
        <v>76</v>
      </c>
      <c r="G58" s="120" t="s">
        <v>152</v>
      </c>
      <c r="H58" s="53">
        <v>200</v>
      </c>
      <c r="I58" s="55">
        <f>I59</f>
        <v>4.4000000000000004</v>
      </c>
      <c r="J58" s="55">
        <f>J59</f>
        <v>4.4000000000000004</v>
      </c>
      <c r="K58" s="55">
        <f>K59</f>
        <v>4.4000000000000004</v>
      </c>
    </row>
    <row r="59" spans="1:11" ht="36" x14ac:dyDescent="0.2">
      <c r="A59" s="51" t="s">
        <v>99</v>
      </c>
      <c r="B59" s="53" t="s">
        <v>70</v>
      </c>
      <c r="C59" s="53" t="s">
        <v>149</v>
      </c>
      <c r="D59" s="53" t="s">
        <v>150</v>
      </c>
      <c r="E59" s="53" t="s">
        <v>56</v>
      </c>
      <c r="F59" s="53" t="s">
        <v>76</v>
      </c>
      <c r="G59" s="120" t="s">
        <v>152</v>
      </c>
      <c r="H59" s="53">
        <v>240</v>
      </c>
      <c r="I59" s="55">
        <f>'Приложение 2'!K110</f>
        <v>4.4000000000000004</v>
      </c>
      <c r="J59" s="55">
        <f>'Приложение 2'!L110</f>
        <v>4.4000000000000004</v>
      </c>
      <c r="K59" s="55">
        <f>'Приложение 2'!M110</f>
        <v>4.4000000000000004</v>
      </c>
    </row>
    <row r="60" spans="1:11" x14ac:dyDescent="0.2">
      <c r="A60" s="61" t="s">
        <v>154</v>
      </c>
      <c r="B60" s="48" t="s">
        <v>91</v>
      </c>
      <c r="C60" s="48"/>
      <c r="D60" s="48"/>
      <c r="E60" s="48"/>
      <c r="F60" s="48"/>
      <c r="G60" s="121"/>
      <c r="H60" s="48"/>
      <c r="I60" s="50">
        <f t="shared" ref="I60:K65" si="9">I61</f>
        <v>278.60000000000002</v>
      </c>
      <c r="J60" s="50">
        <f t="shared" si="9"/>
        <v>280</v>
      </c>
      <c r="K60" s="50">
        <f t="shared" si="9"/>
        <v>280</v>
      </c>
    </row>
    <row r="61" spans="1:11" x14ac:dyDescent="0.2">
      <c r="A61" s="61" t="s">
        <v>155</v>
      </c>
      <c r="B61" s="48" t="s">
        <v>91</v>
      </c>
      <c r="C61" s="48" t="s">
        <v>156</v>
      </c>
      <c r="D61" s="48"/>
      <c r="E61" s="48"/>
      <c r="F61" s="48"/>
      <c r="G61" s="121"/>
      <c r="H61" s="48"/>
      <c r="I61" s="50">
        <f t="shared" si="9"/>
        <v>278.60000000000002</v>
      </c>
      <c r="J61" s="50">
        <f t="shared" si="9"/>
        <v>280</v>
      </c>
      <c r="K61" s="50">
        <f t="shared" si="9"/>
        <v>280</v>
      </c>
    </row>
    <row r="62" spans="1:11" ht="24" x14ac:dyDescent="0.2">
      <c r="A62" s="51" t="s">
        <v>129</v>
      </c>
      <c r="B62" s="53" t="s">
        <v>91</v>
      </c>
      <c r="C62" s="53" t="s">
        <v>156</v>
      </c>
      <c r="D62" s="53" t="s">
        <v>150</v>
      </c>
      <c r="E62" s="53" t="s">
        <v>73</v>
      </c>
      <c r="F62" s="53"/>
      <c r="G62" s="120"/>
      <c r="H62" s="53"/>
      <c r="I62" s="55">
        <f t="shared" si="9"/>
        <v>278.60000000000002</v>
      </c>
      <c r="J62" s="55">
        <f t="shared" si="9"/>
        <v>280</v>
      </c>
      <c r="K62" s="55">
        <f t="shared" si="9"/>
        <v>280</v>
      </c>
    </row>
    <row r="63" spans="1:11" ht="36" x14ac:dyDescent="0.2">
      <c r="A63" s="51" t="s">
        <v>130</v>
      </c>
      <c r="B63" s="53" t="s">
        <v>91</v>
      </c>
      <c r="C63" s="53" t="s">
        <v>156</v>
      </c>
      <c r="D63" s="53" t="s">
        <v>150</v>
      </c>
      <c r="E63" s="53" t="s">
        <v>56</v>
      </c>
      <c r="F63" s="53"/>
      <c r="G63" s="120"/>
      <c r="H63" s="53"/>
      <c r="I63" s="55">
        <f t="shared" si="9"/>
        <v>278.60000000000002</v>
      </c>
      <c r="J63" s="55">
        <f t="shared" si="9"/>
        <v>280</v>
      </c>
      <c r="K63" s="55">
        <f t="shared" si="9"/>
        <v>280</v>
      </c>
    </row>
    <row r="64" spans="1:11" ht="213.75" customHeight="1" x14ac:dyDescent="0.2">
      <c r="A64" s="51" t="s">
        <v>157</v>
      </c>
      <c r="B64" s="53" t="s">
        <v>91</v>
      </c>
      <c r="C64" s="53" t="s">
        <v>156</v>
      </c>
      <c r="D64" s="53" t="s">
        <v>150</v>
      </c>
      <c r="E64" s="53" t="s">
        <v>56</v>
      </c>
      <c r="F64" s="53" t="s">
        <v>76</v>
      </c>
      <c r="G64" s="120" t="s">
        <v>158</v>
      </c>
      <c r="H64" s="53"/>
      <c r="I64" s="55">
        <f t="shared" si="9"/>
        <v>278.60000000000002</v>
      </c>
      <c r="J64" s="55">
        <f t="shared" si="9"/>
        <v>280</v>
      </c>
      <c r="K64" s="55">
        <f t="shared" si="9"/>
        <v>280</v>
      </c>
    </row>
    <row r="65" spans="1:11" ht="24" x14ac:dyDescent="0.2">
      <c r="A65" s="51" t="s">
        <v>98</v>
      </c>
      <c r="B65" s="53" t="s">
        <v>91</v>
      </c>
      <c r="C65" s="53" t="s">
        <v>156</v>
      </c>
      <c r="D65" s="53" t="s">
        <v>150</v>
      </c>
      <c r="E65" s="53" t="s">
        <v>56</v>
      </c>
      <c r="F65" s="53" t="s">
        <v>76</v>
      </c>
      <c r="G65" s="120" t="s">
        <v>158</v>
      </c>
      <c r="H65" s="53">
        <v>200</v>
      </c>
      <c r="I65" s="55">
        <f t="shared" si="9"/>
        <v>278.60000000000002</v>
      </c>
      <c r="J65" s="55">
        <f t="shared" si="9"/>
        <v>280</v>
      </c>
      <c r="K65" s="55">
        <f t="shared" si="9"/>
        <v>280</v>
      </c>
    </row>
    <row r="66" spans="1:11" ht="36" x14ac:dyDescent="0.2">
      <c r="A66" s="51" t="s">
        <v>99</v>
      </c>
      <c r="B66" s="53" t="s">
        <v>91</v>
      </c>
      <c r="C66" s="53" t="s">
        <v>156</v>
      </c>
      <c r="D66" s="53" t="s">
        <v>150</v>
      </c>
      <c r="E66" s="53" t="s">
        <v>56</v>
      </c>
      <c r="F66" s="53" t="s">
        <v>76</v>
      </c>
      <c r="G66" s="120" t="s">
        <v>158</v>
      </c>
      <c r="H66" s="53">
        <v>240</v>
      </c>
      <c r="I66" s="55">
        <f>'Приложение 2'!K121</f>
        <v>278.60000000000002</v>
      </c>
      <c r="J66" s="55">
        <f>'Приложение 2'!L121</f>
        <v>280</v>
      </c>
      <c r="K66" s="55">
        <f>'Приложение 2'!M121</f>
        <v>280</v>
      </c>
    </row>
    <row r="67" spans="1:11" x14ac:dyDescent="0.2">
      <c r="A67" s="61" t="s">
        <v>159</v>
      </c>
      <c r="B67" s="48" t="s">
        <v>160</v>
      </c>
      <c r="C67" s="48"/>
      <c r="D67" s="48"/>
      <c r="E67" s="48"/>
      <c r="F67" s="48"/>
      <c r="G67" s="121"/>
      <c r="H67" s="48"/>
      <c r="I67" s="50">
        <f t="shared" ref="I67:K68" si="10">I68</f>
        <v>89.9</v>
      </c>
      <c r="J67" s="50">
        <f t="shared" si="10"/>
        <v>34.4</v>
      </c>
      <c r="K67" s="50">
        <f t="shared" si="10"/>
        <v>16</v>
      </c>
    </row>
    <row r="68" spans="1:11" x14ac:dyDescent="0.2">
      <c r="A68" s="61" t="s">
        <v>161</v>
      </c>
      <c r="B68" s="48" t="s">
        <v>160</v>
      </c>
      <c r="C68" s="48" t="s">
        <v>149</v>
      </c>
      <c r="D68" s="48"/>
      <c r="E68" s="48"/>
      <c r="F68" s="48"/>
      <c r="G68" s="48"/>
      <c r="H68" s="48"/>
      <c r="I68" s="50">
        <f t="shared" si="10"/>
        <v>89.9</v>
      </c>
      <c r="J68" s="50">
        <f t="shared" si="10"/>
        <v>34.4</v>
      </c>
      <c r="K68" s="50">
        <f t="shared" si="10"/>
        <v>16</v>
      </c>
    </row>
    <row r="69" spans="1:11" ht="61.5" customHeight="1" x14ac:dyDescent="0.2">
      <c r="A69" s="51" t="str">
        <f>'Приложение 2'!$A$126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69" s="53" t="s">
        <v>160</v>
      </c>
      <c r="C69" s="53" t="s">
        <v>149</v>
      </c>
      <c r="D69" s="53" t="s">
        <v>163</v>
      </c>
      <c r="E69" s="53" t="s">
        <v>73</v>
      </c>
      <c r="F69" s="53"/>
      <c r="G69" s="120"/>
      <c r="H69" s="53"/>
      <c r="I69" s="55">
        <f>I70+I74+I78+I82+I86</f>
        <v>89.9</v>
      </c>
      <c r="J69" s="55">
        <f>J70+J74+J78+J82+J86</f>
        <v>34.4</v>
      </c>
      <c r="K69" s="55">
        <f>K70+K74+K78+K82+K86</f>
        <v>16</v>
      </c>
    </row>
    <row r="70" spans="1:11" ht="59.25" customHeight="1" x14ac:dyDescent="0.2">
      <c r="A70" s="51" t="str">
        <f>'Приложение 2'!$A$127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70" s="53" t="s">
        <v>160</v>
      </c>
      <c r="C70" s="53" t="s">
        <v>149</v>
      </c>
      <c r="D70" s="53" t="s">
        <v>163</v>
      </c>
      <c r="E70" s="53" t="s">
        <v>73</v>
      </c>
      <c r="F70" s="53" t="s">
        <v>68</v>
      </c>
      <c r="G70" s="120"/>
      <c r="H70" s="53"/>
      <c r="I70" s="55">
        <f t="shared" ref="I70:K72" si="11">I71</f>
        <v>62</v>
      </c>
      <c r="J70" s="55">
        <f t="shared" si="11"/>
        <v>21</v>
      </c>
      <c r="K70" s="55">
        <f t="shared" si="11"/>
        <v>11</v>
      </c>
    </row>
    <row r="71" spans="1:11" x14ac:dyDescent="0.2">
      <c r="A71" s="51" t="s">
        <v>165</v>
      </c>
      <c r="B71" s="53" t="s">
        <v>160</v>
      </c>
      <c r="C71" s="53" t="s">
        <v>149</v>
      </c>
      <c r="D71" s="53" t="s">
        <v>163</v>
      </c>
      <c r="E71" s="53" t="s">
        <v>73</v>
      </c>
      <c r="F71" s="53" t="s">
        <v>68</v>
      </c>
      <c r="G71" s="120">
        <v>43010</v>
      </c>
      <c r="H71" s="53"/>
      <c r="I71" s="55">
        <f t="shared" si="11"/>
        <v>62</v>
      </c>
      <c r="J71" s="55">
        <f t="shared" si="11"/>
        <v>21</v>
      </c>
      <c r="K71" s="55">
        <f t="shared" si="11"/>
        <v>11</v>
      </c>
    </row>
    <row r="72" spans="1:11" ht="24" x14ac:dyDescent="0.2">
      <c r="A72" s="51" t="s">
        <v>98</v>
      </c>
      <c r="B72" s="53" t="s">
        <v>160</v>
      </c>
      <c r="C72" s="53" t="s">
        <v>149</v>
      </c>
      <c r="D72" s="53" t="s">
        <v>163</v>
      </c>
      <c r="E72" s="53" t="s">
        <v>73</v>
      </c>
      <c r="F72" s="53" t="s">
        <v>68</v>
      </c>
      <c r="G72" s="120">
        <v>43010</v>
      </c>
      <c r="H72" s="53">
        <v>200</v>
      </c>
      <c r="I72" s="55">
        <f t="shared" si="11"/>
        <v>62</v>
      </c>
      <c r="J72" s="55">
        <f t="shared" si="11"/>
        <v>21</v>
      </c>
      <c r="K72" s="55">
        <f t="shared" si="11"/>
        <v>11</v>
      </c>
    </row>
    <row r="73" spans="1:11" ht="36" x14ac:dyDescent="0.2">
      <c r="A73" s="51" t="s">
        <v>99</v>
      </c>
      <c r="B73" s="53" t="s">
        <v>160</v>
      </c>
      <c r="C73" s="53" t="s">
        <v>149</v>
      </c>
      <c r="D73" s="53" t="s">
        <v>163</v>
      </c>
      <c r="E73" s="53" t="s">
        <v>73</v>
      </c>
      <c r="F73" s="53" t="s">
        <v>68</v>
      </c>
      <c r="G73" s="120">
        <v>43010</v>
      </c>
      <c r="H73" s="53">
        <v>240</v>
      </c>
      <c r="I73" s="55">
        <f>'Приложение 2'!K130</f>
        <v>62</v>
      </c>
      <c r="J73" s="55">
        <f>'Приложение 2'!L130</f>
        <v>21</v>
      </c>
      <c r="K73" s="55">
        <f>'Приложение 2'!M130</f>
        <v>11</v>
      </c>
    </row>
    <row r="74" spans="1:11" ht="24" hidden="1" x14ac:dyDescent="0.2">
      <c r="A74" s="52" t="s">
        <v>166</v>
      </c>
      <c r="B74" s="53" t="s">
        <v>160</v>
      </c>
      <c r="C74" s="53" t="s">
        <v>149</v>
      </c>
      <c r="D74" s="53" t="s">
        <v>163</v>
      </c>
      <c r="E74" s="53" t="s">
        <v>73</v>
      </c>
      <c r="F74" s="53" t="s">
        <v>70</v>
      </c>
      <c r="G74" s="53"/>
      <c r="H74" s="53"/>
      <c r="I74" s="55">
        <f t="shared" ref="I74:K76" si="12">I75</f>
        <v>0</v>
      </c>
      <c r="J74" s="55">
        <f t="shared" si="12"/>
        <v>0</v>
      </c>
      <c r="K74" s="55">
        <f t="shared" si="12"/>
        <v>0</v>
      </c>
    </row>
    <row r="75" spans="1:11" hidden="1" x14ac:dyDescent="0.2">
      <c r="A75" s="51" t="s">
        <v>167</v>
      </c>
      <c r="B75" s="53" t="s">
        <v>160</v>
      </c>
      <c r="C75" s="53" t="s">
        <v>149</v>
      </c>
      <c r="D75" s="53" t="s">
        <v>163</v>
      </c>
      <c r="E75" s="53" t="s">
        <v>73</v>
      </c>
      <c r="F75" s="53" t="s">
        <v>70</v>
      </c>
      <c r="G75" s="53">
        <v>43020</v>
      </c>
      <c r="H75" s="53"/>
      <c r="I75" s="55">
        <f t="shared" si="12"/>
        <v>0</v>
      </c>
      <c r="J75" s="55">
        <f t="shared" si="12"/>
        <v>0</v>
      </c>
      <c r="K75" s="55">
        <f t="shared" si="12"/>
        <v>0</v>
      </c>
    </row>
    <row r="76" spans="1:11" ht="24" hidden="1" x14ac:dyDescent="0.2">
      <c r="A76" s="51" t="s">
        <v>98</v>
      </c>
      <c r="B76" s="53" t="s">
        <v>160</v>
      </c>
      <c r="C76" s="53" t="s">
        <v>149</v>
      </c>
      <c r="D76" s="53" t="s">
        <v>163</v>
      </c>
      <c r="E76" s="53" t="s">
        <v>73</v>
      </c>
      <c r="F76" s="53" t="s">
        <v>70</v>
      </c>
      <c r="G76" s="53">
        <v>43020</v>
      </c>
      <c r="H76" s="53">
        <v>200</v>
      </c>
      <c r="I76" s="55">
        <f t="shared" si="12"/>
        <v>0</v>
      </c>
      <c r="J76" s="55">
        <f t="shared" si="12"/>
        <v>0</v>
      </c>
      <c r="K76" s="55">
        <f t="shared" si="12"/>
        <v>0</v>
      </c>
    </row>
    <row r="77" spans="1:11" ht="36" hidden="1" x14ac:dyDescent="0.2">
      <c r="A77" s="51" t="s">
        <v>99</v>
      </c>
      <c r="B77" s="53" t="s">
        <v>160</v>
      </c>
      <c r="C77" s="53" t="s">
        <v>149</v>
      </c>
      <c r="D77" s="53" t="s">
        <v>163</v>
      </c>
      <c r="E77" s="53" t="s">
        <v>73</v>
      </c>
      <c r="F77" s="53" t="s">
        <v>70</v>
      </c>
      <c r="G77" s="53">
        <v>43020</v>
      </c>
      <c r="H77" s="53">
        <v>240</v>
      </c>
      <c r="I77" s="55">
        <f>'Приложение 2'!K138</f>
        <v>0</v>
      </c>
      <c r="J77" s="55">
        <f>'Приложение 2'!L138</f>
        <v>0</v>
      </c>
      <c r="K77" s="55">
        <f>'Приложение 2'!M138</f>
        <v>0</v>
      </c>
    </row>
    <row r="78" spans="1:11" ht="36" x14ac:dyDescent="0.2">
      <c r="A78" s="51" t="s">
        <v>168</v>
      </c>
      <c r="B78" s="53" t="s">
        <v>160</v>
      </c>
      <c r="C78" s="53" t="s">
        <v>149</v>
      </c>
      <c r="D78" s="53" t="s">
        <v>163</v>
      </c>
      <c r="E78" s="53" t="s">
        <v>73</v>
      </c>
      <c r="F78" s="53" t="s">
        <v>91</v>
      </c>
      <c r="G78" s="53"/>
      <c r="H78" s="122"/>
      <c r="I78" s="55">
        <f t="shared" ref="I78:K80" si="13">I79</f>
        <v>27.9</v>
      </c>
      <c r="J78" s="55">
        <f t="shared" si="13"/>
        <v>13.4</v>
      </c>
      <c r="K78" s="55">
        <f t="shared" si="13"/>
        <v>5</v>
      </c>
    </row>
    <row r="79" spans="1:11" x14ac:dyDescent="0.2">
      <c r="A79" s="51" t="s">
        <v>169</v>
      </c>
      <c r="B79" s="53" t="s">
        <v>160</v>
      </c>
      <c r="C79" s="53" t="s">
        <v>149</v>
      </c>
      <c r="D79" s="53" t="s">
        <v>163</v>
      </c>
      <c r="E79" s="53" t="s">
        <v>73</v>
      </c>
      <c r="F79" s="53" t="s">
        <v>91</v>
      </c>
      <c r="G79" s="120">
        <v>43040</v>
      </c>
      <c r="H79" s="53"/>
      <c r="I79" s="55">
        <f t="shared" si="13"/>
        <v>27.9</v>
      </c>
      <c r="J79" s="55">
        <f t="shared" si="13"/>
        <v>13.4</v>
      </c>
      <c r="K79" s="55">
        <f t="shared" si="13"/>
        <v>5</v>
      </c>
    </row>
    <row r="80" spans="1:11" ht="24" x14ac:dyDescent="0.2">
      <c r="A80" s="51" t="s">
        <v>98</v>
      </c>
      <c r="B80" s="53" t="s">
        <v>160</v>
      </c>
      <c r="C80" s="53" t="s">
        <v>149</v>
      </c>
      <c r="D80" s="53" t="s">
        <v>163</v>
      </c>
      <c r="E80" s="53" t="s">
        <v>73</v>
      </c>
      <c r="F80" s="53" t="s">
        <v>91</v>
      </c>
      <c r="G80" s="120">
        <v>43040</v>
      </c>
      <c r="H80" s="53">
        <v>200</v>
      </c>
      <c r="I80" s="55">
        <f t="shared" si="13"/>
        <v>27.9</v>
      </c>
      <c r="J80" s="55">
        <f t="shared" si="13"/>
        <v>13.4</v>
      </c>
      <c r="K80" s="55">
        <f t="shared" si="13"/>
        <v>5</v>
      </c>
    </row>
    <row r="81" spans="1:11" ht="35.25" customHeight="1" x14ac:dyDescent="0.2">
      <c r="A81" s="51" t="s">
        <v>99</v>
      </c>
      <c r="B81" s="53" t="s">
        <v>160</v>
      </c>
      <c r="C81" s="53" t="s">
        <v>149</v>
      </c>
      <c r="D81" s="53" t="s">
        <v>163</v>
      </c>
      <c r="E81" s="53" t="s">
        <v>73</v>
      </c>
      <c r="F81" s="53" t="s">
        <v>91</v>
      </c>
      <c r="G81" s="120">
        <v>43040</v>
      </c>
      <c r="H81" s="53">
        <v>240</v>
      </c>
      <c r="I81" s="55">
        <f>'Приложение 2'!K144</f>
        <v>27.9</v>
      </c>
      <c r="J81" s="55">
        <f>'Приложение 2'!L144</f>
        <v>13.4</v>
      </c>
      <c r="K81" s="55">
        <f>'Приложение 2'!M144</f>
        <v>5</v>
      </c>
    </row>
    <row r="82" spans="1:11" ht="24" hidden="1" x14ac:dyDescent="0.2">
      <c r="A82" s="51" t="s">
        <v>170</v>
      </c>
      <c r="B82" s="53" t="s">
        <v>160</v>
      </c>
      <c r="C82" s="53" t="s">
        <v>149</v>
      </c>
      <c r="D82" s="53" t="s">
        <v>163</v>
      </c>
      <c r="E82" s="53" t="s">
        <v>73</v>
      </c>
      <c r="F82" s="53" t="s">
        <v>160</v>
      </c>
      <c r="G82" s="53"/>
      <c r="H82" s="53"/>
      <c r="I82" s="55">
        <f t="shared" ref="I82:K84" si="14">I83</f>
        <v>0</v>
      </c>
      <c r="J82" s="55">
        <f t="shared" si="14"/>
        <v>0</v>
      </c>
      <c r="K82" s="55">
        <f t="shared" si="14"/>
        <v>0</v>
      </c>
    </row>
    <row r="83" spans="1:11" hidden="1" x14ac:dyDescent="0.2">
      <c r="A83" s="51" t="s">
        <v>169</v>
      </c>
      <c r="B83" s="53" t="s">
        <v>160</v>
      </c>
      <c r="C83" s="53" t="s">
        <v>149</v>
      </c>
      <c r="D83" s="53" t="s">
        <v>163</v>
      </c>
      <c r="E83" s="53" t="s">
        <v>73</v>
      </c>
      <c r="F83" s="53" t="s">
        <v>160</v>
      </c>
      <c r="G83" s="53">
        <v>43040</v>
      </c>
      <c r="H83" s="53"/>
      <c r="I83" s="55">
        <f t="shared" si="14"/>
        <v>0</v>
      </c>
      <c r="J83" s="55">
        <f t="shared" si="14"/>
        <v>0</v>
      </c>
      <c r="K83" s="55">
        <f t="shared" si="14"/>
        <v>0</v>
      </c>
    </row>
    <row r="84" spans="1:11" ht="24" hidden="1" x14ac:dyDescent="0.2">
      <c r="A84" s="51" t="s">
        <v>98</v>
      </c>
      <c r="B84" s="53" t="s">
        <v>160</v>
      </c>
      <c r="C84" s="53" t="s">
        <v>149</v>
      </c>
      <c r="D84" s="53" t="s">
        <v>163</v>
      </c>
      <c r="E84" s="53" t="s">
        <v>73</v>
      </c>
      <c r="F84" s="53" t="s">
        <v>160</v>
      </c>
      <c r="G84" s="53">
        <v>43040</v>
      </c>
      <c r="H84" s="53">
        <v>200</v>
      </c>
      <c r="I84" s="55">
        <f t="shared" si="14"/>
        <v>0</v>
      </c>
      <c r="J84" s="55">
        <f t="shared" si="14"/>
        <v>0</v>
      </c>
      <c r="K84" s="55">
        <f t="shared" si="14"/>
        <v>0</v>
      </c>
    </row>
    <row r="85" spans="1:11" ht="36" hidden="1" x14ac:dyDescent="0.2">
      <c r="A85" s="51" t="s">
        <v>99</v>
      </c>
      <c r="B85" s="53" t="s">
        <v>160</v>
      </c>
      <c r="C85" s="53" t="s">
        <v>149</v>
      </c>
      <c r="D85" s="53" t="s">
        <v>163</v>
      </c>
      <c r="E85" s="53" t="s">
        <v>73</v>
      </c>
      <c r="F85" s="53" t="s">
        <v>160</v>
      </c>
      <c r="G85" s="53">
        <v>43040</v>
      </c>
      <c r="H85" s="53">
        <v>240</v>
      </c>
      <c r="I85" s="55">
        <f>'Приложение 2'!K150</f>
        <v>0</v>
      </c>
      <c r="J85" s="55">
        <f>'Приложение 2'!L150</f>
        <v>0</v>
      </c>
      <c r="K85" s="55">
        <f>'Приложение 2'!M150</f>
        <v>0</v>
      </c>
    </row>
    <row r="86" spans="1:11" ht="24" hidden="1" x14ac:dyDescent="0.2">
      <c r="A86" s="51" t="s">
        <v>171</v>
      </c>
      <c r="B86" s="53" t="s">
        <v>160</v>
      </c>
      <c r="C86" s="53" t="s">
        <v>149</v>
      </c>
      <c r="D86" s="53" t="s">
        <v>163</v>
      </c>
      <c r="E86" s="53" t="s">
        <v>73</v>
      </c>
      <c r="F86" s="53" t="s">
        <v>172</v>
      </c>
      <c r="G86" s="120"/>
      <c r="H86" s="53"/>
      <c r="I86" s="55">
        <f t="shared" ref="I86:K88" si="15">I87</f>
        <v>0</v>
      </c>
      <c r="J86" s="55">
        <f t="shared" si="15"/>
        <v>0</v>
      </c>
      <c r="K86" s="55">
        <f t="shared" si="15"/>
        <v>0</v>
      </c>
    </row>
    <row r="87" spans="1:11" hidden="1" x14ac:dyDescent="0.2">
      <c r="A87" s="51" t="s">
        <v>169</v>
      </c>
      <c r="B87" s="53" t="s">
        <v>160</v>
      </c>
      <c r="C87" s="53" t="s">
        <v>149</v>
      </c>
      <c r="D87" s="53" t="s">
        <v>163</v>
      </c>
      <c r="E87" s="53" t="s">
        <v>73</v>
      </c>
      <c r="F87" s="53" t="s">
        <v>172</v>
      </c>
      <c r="G87" s="120">
        <v>43040</v>
      </c>
      <c r="H87" s="53"/>
      <c r="I87" s="55">
        <f t="shared" si="15"/>
        <v>0</v>
      </c>
      <c r="J87" s="55">
        <f t="shared" si="15"/>
        <v>0</v>
      </c>
      <c r="K87" s="55">
        <f t="shared" si="15"/>
        <v>0</v>
      </c>
    </row>
    <row r="88" spans="1:11" ht="24" hidden="1" x14ac:dyDescent="0.2">
      <c r="A88" s="51" t="s">
        <v>98</v>
      </c>
      <c r="B88" s="53" t="s">
        <v>160</v>
      </c>
      <c r="C88" s="53" t="s">
        <v>149</v>
      </c>
      <c r="D88" s="53" t="s">
        <v>163</v>
      </c>
      <c r="E88" s="53" t="s">
        <v>73</v>
      </c>
      <c r="F88" s="53" t="s">
        <v>172</v>
      </c>
      <c r="G88" s="120">
        <v>43040</v>
      </c>
      <c r="H88" s="53">
        <v>200</v>
      </c>
      <c r="I88" s="55">
        <f t="shared" si="15"/>
        <v>0</v>
      </c>
      <c r="J88" s="55">
        <f t="shared" si="15"/>
        <v>0</v>
      </c>
      <c r="K88" s="55">
        <f t="shared" si="15"/>
        <v>0</v>
      </c>
    </row>
    <row r="89" spans="1:11" ht="36" hidden="1" x14ac:dyDescent="0.2">
      <c r="A89" s="51" t="s">
        <v>99</v>
      </c>
      <c r="B89" s="53" t="s">
        <v>160</v>
      </c>
      <c r="C89" s="53" t="s">
        <v>149</v>
      </c>
      <c r="D89" s="53" t="s">
        <v>163</v>
      </c>
      <c r="E89" s="53" t="s">
        <v>73</v>
      </c>
      <c r="F89" s="53" t="s">
        <v>172</v>
      </c>
      <c r="G89" s="53">
        <v>43040</v>
      </c>
      <c r="H89" s="53">
        <v>240</v>
      </c>
      <c r="I89" s="55">
        <f>'Приложение 2'!K156</f>
        <v>0</v>
      </c>
      <c r="J89" s="55">
        <f>'Приложение 2'!L156</f>
        <v>0</v>
      </c>
      <c r="K89" s="55">
        <f>'Приложение 2'!M156</f>
        <v>0</v>
      </c>
    </row>
    <row r="90" spans="1:11" x14ac:dyDescent="0.2">
      <c r="A90" s="61" t="s">
        <v>173</v>
      </c>
      <c r="B90" s="48" t="s">
        <v>62</v>
      </c>
      <c r="C90" s="48"/>
      <c r="D90" s="48"/>
      <c r="E90" s="48"/>
      <c r="F90" s="48"/>
      <c r="G90" s="48"/>
      <c r="H90" s="48"/>
      <c r="I90" s="50">
        <f t="shared" ref="I90:K92" si="16">I91</f>
        <v>132.6</v>
      </c>
      <c r="J90" s="50">
        <f t="shared" si="16"/>
        <v>138</v>
      </c>
      <c r="K90" s="50">
        <f t="shared" si="16"/>
        <v>143.4</v>
      </c>
    </row>
    <row r="91" spans="1:11" x14ac:dyDescent="0.2">
      <c r="A91" s="61" t="s">
        <v>174</v>
      </c>
      <c r="B91" s="48" t="s">
        <v>62</v>
      </c>
      <c r="C91" s="48" t="s">
        <v>68</v>
      </c>
      <c r="D91" s="48"/>
      <c r="E91" s="48"/>
      <c r="F91" s="48"/>
      <c r="G91" s="48"/>
      <c r="H91" s="123"/>
      <c r="I91" s="50">
        <f t="shared" si="16"/>
        <v>132.6</v>
      </c>
      <c r="J91" s="50">
        <f t="shared" si="16"/>
        <v>138</v>
      </c>
      <c r="K91" s="50">
        <f t="shared" si="16"/>
        <v>143.4</v>
      </c>
    </row>
    <row r="92" spans="1:11" ht="24" x14ac:dyDescent="0.2">
      <c r="A92" s="51" t="s">
        <v>129</v>
      </c>
      <c r="B92" s="53" t="s">
        <v>62</v>
      </c>
      <c r="C92" s="53" t="s">
        <v>68</v>
      </c>
      <c r="D92" s="53">
        <v>89</v>
      </c>
      <c r="E92" s="53">
        <v>0</v>
      </c>
      <c r="F92" s="53"/>
      <c r="G92" s="53"/>
      <c r="H92" s="122"/>
      <c r="I92" s="55">
        <f t="shared" si="16"/>
        <v>132.6</v>
      </c>
      <c r="J92" s="55">
        <f t="shared" si="16"/>
        <v>138</v>
      </c>
      <c r="K92" s="55">
        <f t="shared" si="16"/>
        <v>143.4</v>
      </c>
    </row>
    <row r="93" spans="1:11" ht="36" x14ac:dyDescent="0.2">
      <c r="A93" s="51" t="s">
        <v>130</v>
      </c>
      <c r="B93" s="53" t="s">
        <v>62</v>
      </c>
      <c r="C93" s="53" t="s">
        <v>68</v>
      </c>
      <c r="D93" s="53">
        <v>89</v>
      </c>
      <c r="E93" s="53">
        <v>1</v>
      </c>
      <c r="F93" s="53"/>
      <c r="G93" s="120"/>
      <c r="H93" s="53"/>
      <c r="I93" s="55">
        <f>I94+I97</f>
        <v>132.6</v>
      </c>
      <c r="J93" s="55">
        <f>J94+J97</f>
        <v>138</v>
      </c>
      <c r="K93" s="55">
        <f>K94+K97</f>
        <v>143.4</v>
      </c>
    </row>
    <row r="94" spans="1:11" ht="24" x14ac:dyDescent="0.2">
      <c r="A94" s="51" t="s">
        <v>175</v>
      </c>
      <c r="B94" s="53" t="s">
        <v>62</v>
      </c>
      <c r="C94" s="53" t="s">
        <v>68</v>
      </c>
      <c r="D94" s="53">
        <v>89</v>
      </c>
      <c r="E94" s="53">
        <v>1</v>
      </c>
      <c r="F94" s="53" t="s">
        <v>76</v>
      </c>
      <c r="G94" s="120" t="s">
        <v>176</v>
      </c>
      <c r="H94" s="53"/>
      <c r="I94" s="55">
        <f t="shared" ref="I94:K95" si="17">I95</f>
        <v>42.6</v>
      </c>
      <c r="J94" s="55">
        <f t="shared" si="17"/>
        <v>138</v>
      </c>
      <c r="K94" s="55">
        <f t="shared" si="17"/>
        <v>143.4</v>
      </c>
    </row>
    <row r="95" spans="1:11" ht="24" x14ac:dyDescent="0.2">
      <c r="A95" s="51" t="s">
        <v>177</v>
      </c>
      <c r="B95" s="53" t="s">
        <v>62</v>
      </c>
      <c r="C95" s="53" t="s">
        <v>68</v>
      </c>
      <c r="D95" s="53">
        <v>89</v>
      </c>
      <c r="E95" s="53">
        <v>1</v>
      </c>
      <c r="F95" s="53" t="s">
        <v>76</v>
      </c>
      <c r="G95" s="120" t="s">
        <v>176</v>
      </c>
      <c r="H95" s="53">
        <v>300</v>
      </c>
      <c r="I95" s="55">
        <f t="shared" si="17"/>
        <v>42.6</v>
      </c>
      <c r="J95" s="55">
        <f t="shared" si="17"/>
        <v>138</v>
      </c>
      <c r="K95" s="55">
        <f t="shared" si="17"/>
        <v>143.4</v>
      </c>
    </row>
    <row r="96" spans="1:11" ht="24" x14ac:dyDescent="0.2">
      <c r="A96" s="51" t="s">
        <v>178</v>
      </c>
      <c r="B96" s="53" t="s">
        <v>62</v>
      </c>
      <c r="C96" s="53" t="s">
        <v>68</v>
      </c>
      <c r="D96" s="53">
        <v>89</v>
      </c>
      <c r="E96" s="53">
        <v>1</v>
      </c>
      <c r="F96" s="53" t="s">
        <v>76</v>
      </c>
      <c r="G96" s="120" t="s">
        <v>176</v>
      </c>
      <c r="H96" s="53">
        <v>310</v>
      </c>
      <c r="I96" s="55">
        <f>'Приложение 2'!K165</f>
        <v>42.6</v>
      </c>
      <c r="J96" s="55">
        <f>'Приложение 2'!L165</f>
        <v>138</v>
      </c>
      <c r="K96" s="55">
        <f>'Приложение 2'!M165</f>
        <v>143.4</v>
      </c>
    </row>
    <row r="97" spans="1:11" s="62" customFormat="1" ht="48" x14ac:dyDescent="0.2">
      <c r="A97" s="51" t="s">
        <v>83</v>
      </c>
      <c r="B97" s="53" t="s">
        <v>62</v>
      </c>
      <c r="C97" s="53" t="s">
        <v>68</v>
      </c>
      <c r="D97" s="53">
        <v>89</v>
      </c>
      <c r="E97" s="53">
        <v>1</v>
      </c>
      <c r="F97" s="53" t="s">
        <v>76</v>
      </c>
      <c r="G97" s="120" t="s">
        <v>84</v>
      </c>
      <c r="H97" s="53"/>
      <c r="I97" s="55">
        <f t="shared" ref="I97:K98" si="18">I98</f>
        <v>90</v>
      </c>
      <c r="J97" s="55">
        <f t="shared" si="18"/>
        <v>0</v>
      </c>
      <c r="K97" s="55">
        <f t="shared" si="18"/>
        <v>0</v>
      </c>
    </row>
    <row r="98" spans="1:11" s="62" customFormat="1" ht="24" x14ac:dyDescent="0.2">
      <c r="A98" s="51" t="s">
        <v>177</v>
      </c>
      <c r="B98" s="53" t="s">
        <v>62</v>
      </c>
      <c r="C98" s="53" t="s">
        <v>68</v>
      </c>
      <c r="D98" s="53">
        <v>89</v>
      </c>
      <c r="E98" s="53">
        <v>1</v>
      </c>
      <c r="F98" s="53" t="s">
        <v>76</v>
      </c>
      <c r="G98" s="120" t="s">
        <v>84</v>
      </c>
      <c r="H98" s="53">
        <v>300</v>
      </c>
      <c r="I98" s="55">
        <f t="shared" si="18"/>
        <v>90</v>
      </c>
      <c r="J98" s="55">
        <f t="shared" si="18"/>
        <v>0</v>
      </c>
      <c r="K98" s="55">
        <f t="shared" si="18"/>
        <v>0</v>
      </c>
    </row>
    <row r="99" spans="1:11" s="62" customFormat="1" ht="24" x14ac:dyDescent="0.2">
      <c r="A99" s="51" t="s">
        <v>178</v>
      </c>
      <c r="B99" s="53" t="s">
        <v>62</v>
      </c>
      <c r="C99" s="53" t="s">
        <v>68</v>
      </c>
      <c r="D99" s="53">
        <v>89</v>
      </c>
      <c r="E99" s="53">
        <v>1</v>
      </c>
      <c r="F99" s="53" t="s">
        <v>76</v>
      </c>
      <c r="G99" s="120" t="s">
        <v>84</v>
      </c>
      <c r="H99" s="53">
        <v>310</v>
      </c>
      <c r="I99" s="55">
        <f>'Приложение 2'!K168</f>
        <v>90</v>
      </c>
      <c r="J99" s="55">
        <f>'Приложение 2'!L168</f>
        <v>0</v>
      </c>
      <c r="K99" s="55">
        <f>'Приложение 2'!M168</f>
        <v>0</v>
      </c>
    </row>
    <row r="100" spans="1:11" ht="24" x14ac:dyDescent="0.2">
      <c r="A100" s="61" t="s">
        <v>181</v>
      </c>
      <c r="B100" s="48">
        <v>13</v>
      </c>
      <c r="C100" s="48"/>
      <c r="D100" s="48"/>
      <c r="E100" s="48"/>
      <c r="F100" s="48"/>
      <c r="G100" s="121"/>
      <c r="H100" s="48"/>
      <c r="I100" s="50">
        <f t="shared" ref="I100:K105" si="19">I101</f>
        <v>0.2</v>
      </c>
      <c r="J100" s="50">
        <f t="shared" si="19"/>
        <v>0.8</v>
      </c>
      <c r="K100" s="50">
        <f t="shared" si="19"/>
        <v>0.8</v>
      </c>
    </row>
    <row r="101" spans="1:11" ht="24" x14ac:dyDescent="0.2">
      <c r="A101" s="61" t="s">
        <v>182</v>
      </c>
      <c r="B101" s="48">
        <v>13</v>
      </c>
      <c r="C101" s="48" t="s">
        <v>68</v>
      </c>
      <c r="D101" s="48"/>
      <c r="E101" s="48"/>
      <c r="F101" s="48"/>
      <c r="G101" s="121"/>
      <c r="H101" s="48"/>
      <c r="I101" s="50">
        <f t="shared" si="19"/>
        <v>0.2</v>
      </c>
      <c r="J101" s="50">
        <f t="shared" si="19"/>
        <v>0.8</v>
      </c>
      <c r="K101" s="50">
        <f t="shared" si="19"/>
        <v>0.8</v>
      </c>
    </row>
    <row r="102" spans="1:11" ht="24" x14ac:dyDescent="0.2">
      <c r="A102" s="51" t="s">
        <v>129</v>
      </c>
      <c r="B102" s="53">
        <v>13</v>
      </c>
      <c r="C102" s="53" t="s">
        <v>68</v>
      </c>
      <c r="D102" s="53" t="s">
        <v>150</v>
      </c>
      <c r="E102" s="53" t="s">
        <v>73</v>
      </c>
      <c r="F102" s="53"/>
      <c r="G102" s="120"/>
      <c r="H102" s="53"/>
      <c r="I102" s="55">
        <f t="shared" si="19"/>
        <v>0.2</v>
      </c>
      <c r="J102" s="55">
        <f t="shared" si="19"/>
        <v>0.8</v>
      </c>
      <c r="K102" s="55">
        <f t="shared" si="19"/>
        <v>0.8</v>
      </c>
    </row>
    <row r="103" spans="1:11" ht="36" x14ac:dyDescent="0.2">
      <c r="A103" s="51" t="s">
        <v>130</v>
      </c>
      <c r="B103" s="53">
        <v>13</v>
      </c>
      <c r="C103" s="53" t="s">
        <v>68</v>
      </c>
      <c r="D103" s="53">
        <v>89</v>
      </c>
      <c r="E103" s="53">
        <v>1</v>
      </c>
      <c r="F103" s="53"/>
      <c r="G103" s="120"/>
      <c r="H103" s="53"/>
      <c r="I103" s="55">
        <f t="shared" si="19"/>
        <v>0.2</v>
      </c>
      <c r="J103" s="55">
        <f t="shared" si="19"/>
        <v>0.8</v>
      </c>
      <c r="K103" s="55">
        <f t="shared" si="19"/>
        <v>0.8</v>
      </c>
    </row>
    <row r="104" spans="1:11" ht="12" customHeight="1" x14ac:dyDescent="0.2">
      <c r="A104" s="51" t="s">
        <v>183</v>
      </c>
      <c r="B104" s="53">
        <v>13</v>
      </c>
      <c r="C104" s="53" t="s">
        <v>68</v>
      </c>
      <c r="D104" s="53" t="s">
        <v>150</v>
      </c>
      <c r="E104" s="53" t="s">
        <v>56</v>
      </c>
      <c r="F104" s="53" t="s">
        <v>76</v>
      </c>
      <c r="G104" s="120" t="s">
        <v>184</v>
      </c>
      <c r="H104" s="53"/>
      <c r="I104" s="55">
        <f t="shared" si="19"/>
        <v>0.2</v>
      </c>
      <c r="J104" s="55">
        <f t="shared" si="19"/>
        <v>0.8</v>
      </c>
      <c r="K104" s="55">
        <f t="shared" si="19"/>
        <v>0.8</v>
      </c>
    </row>
    <row r="105" spans="1:11" ht="24" x14ac:dyDescent="0.2">
      <c r="A105" s="51" t="s">
        <v>185</v>
      </c>
      <c r="B105" s="53">
        <v>13</v>
      </c>
      <c r="C105" s="53" t="s">
        <v>68</v>
      </c>
      <c r="D105" s="53" t="s">
        <v>150</v>
      </c>
      <c r="E105" s="53" t="s">
        <v>56</v>
      </c>
      <c r="F105" s="53" t="s">
        <v>76</v>
      </c>
      <c r="G105" s="53" t="s">
        <v>184</v>
      </c>
      <c r="H105" s="53" t="s">
        <v>186</v>
      </c>
      <c r="I105" s="55">
        <f t="shared" si="19"/>
        <v>0.2</v>
      </c>
      <c r="J105" s="55">
        <f t="shared" si="19"/>
        <v>0.8</v>
      </c>
      <c r="K105" s="55">
        <f t="shared" si="19"/>
        <v>0.8</v>
      </c>
    </row>
    <row r="106" spans="1:11" x14ac:dyDescent="0.2">
      <c r="A106" s="63" t="s">
        <v>187</v>
      </c>
      <c r="B106" s="65">
        <v>13</v>
      </c>
      <c r="C106" s="65" t="s">
        <v>68</v>
      </c>
      <c r="D106" s="65" t="s">
        <v>150</v>
      </c>
      <c r="E106" s="65" t="s">
        <v>56</v>
      </c>
      <c r="F106" s="65" t="s">
        <v>76</v>
      </c>
      <c r="G106" s="65" t="s">
        <v>184</v>
      </c>
      <c r="H106" s="65" t="s">
        <v>188</v>
      </c>
      <c r="I106" s="67">
        <f>'Приложение 2'!K179</f>
        <v>0.2</v>
      </c>
      <c r="J106" s="67">
        <f>'Приложение 2'!L179</f>
        <v>0.8</v>
      </c>
      <c r="K106" s="67">
        <f>'Приложение 2'!M179</f>
        <v>0.8</v>
      </c>
    </row>
    <row r="107" spans="1:11" ht="13.5" x14ac:dyDescent="0.2">
      <c r="A107" s="88" t="str">
        <f>'Приложение 2'!A181</f>
        <v>Условно утвержденные расходы</v>
      </c>
      <c r="B107" s="124">
        <v>99</v>
      </c>
      <c r="C107" s="124"/>
      <c r="D107" s="124"/>
      <c r="E107" s="124"/>
      <c r="F107" s="124"/>
      <c r="G107" s="124"/>
      <c r="H107" s="124"/>
      <c r="I107" s="125">
        <f t="shared" ref="I107:K112" si="20">I108</f>
        <v>0</v>
      </c>
      <c r="J107" s="125">
        <f t="shared" si="20"/>
        <v>21.4</v>
      </c>
      <c r="K107" s="125">
        <f t="shared" si="20"/>
        <v>43.8</v>
      </c>
    </row>
    <row r="108" spans="1:11" ht="13.5" x14ac:dyDescent="0.2">
      <c r="A108" s="88" t="str">
        <f>'Приложение 2'!A182</f>
        <v>Условно утвержденные расходы</v>
      </c>
      <c r="B108" s="124" t="s">
        <v>191</v>
      </c>
      <c r="C108" s="124" t="s">
        <v>191</v>
      </c>
      <c r="D108" s="124"/>
      <c r="E108" s="124"/>
      <c r="F108" s="124"/>
      <c r="G108" s="124"/>
      <c r="H108" s="124"/>
      <c r="I108" s="125">
        <f t="shared" si="20"/>
        <v>0</v>
      </c>
      <c r="J108" s="125">
        <f t="shared" si="20"/>
        <v>21.4</v>
      </c>
      <c r="K108" s="125">
        <f t="shared" si="20"/>
        <v>43.8</v>
      </c>
    </row>
    <row r="109" spans="1:11" ht="51" customHeight="1" x14ac:dyDescent="0.2">
      <c r="A109" s="68" t="str">
        <f>'Приложение 2'!A183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09" s="110" t="s">
        <v>191</v>
      </c>
      <c r="C109" s="110" t="s">
        <v>191</v>
      </c>
      <c r="D109" s="110" t="s">
        <v>72</v>
      </c>
      <c r="E109" s="110" t="s">
        <v>73</v>
      </c>
      <c r="F109" s="102"/>
      <c r="G109" s="102"/>
      <c r="H109" s="102"/>
      <c r="I109" s="126">
        <f t="shared" si="20"/>
        <v>0</v>
      </c>
      <c r="J109" s="126">
        <f t="shared" si="20"/>
        <v>21.4</v>
      </c>
      <c r="K109" s="126">
        <f t="shared" si="20"/>
        <v>43.8</v>
      </c>
    </row>
    <row r="110" spans="1:11" ht="53.25" customHeight="1" x14ac:dyDescent="0.2">
      <c r="A110" s="68" t="str">
        <f>'Приложение 2'!A184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10" s="110" t="s">
        <v>191</v>
      </c>
      <c r="C110" s="110" t="s">
        <v>191</v>
      </c>
      <c r="D110" s="110" t="s">
        <v>72</v>
      </c>
      <c r="E110" s="110" t="s">
        <v>56</v>
      </c>
      <c r="F110" s="102"/>
      <c r="G110" s="102"/>
      <c r="H110" s="102"/>
      <c r="I110" s="126">
        <f t="shared" si="20"/>
        <v>0</v>
      </c>
      <c r="J110" s="126">
        <f t="shared" si="20"/>
        <v>21.4</v>
      </c>
      <c r="K110" s="126">
        <f t="shared" si="20"/>
        <v>43.8</v>
      </c>
    </row>
    <row r="111" spans="1:11" x14ac:dyDescent="0.2">
      <c r="A111" s="68" t="str">
        <f>'Приложение 2'!A185</f>
        <v>Условно утвержденные расходы</v>
      </c>
      <c r="B111" s="110" t="s">
        <v>191</v>
      </c>
      <c r="C111" s="110" t="s">
        <v>191</v>
      </c>
      <c r="D111" s="110" t="s">
        <v>72</v>
      </c>
      <c r="E111" s="110" t="s">
        <v>56</v>
      </c>
      <c r="F111" s="110" t="s">
        <v>76</v>
      </c>
      <c r="G111" s="110" t="s">
        <v>192</v>
      </c>
      <c r="H111" s="102"/>
      <c r="I111" s="126">
        <f t="shared" si="20"/>
        <v>0</v>
      </c>
      <c r="J111" s="126">
        <f t="shared" si="20"/>
        <v>21.4</v>
      </c>
      <c r="K111" s="126">
        <f t="shared" si="20"/>
        <v>43.8</v>
      </c>
    </row>
    <row r="112" spans="1:11" x14ac:dyDescent="0.2">
      <c r="A112" s="68" t="str">
        <f>'Приложение 2'!A186</f>
        <v>Иные бюджетные ассигнования</v>
      </c>
      <c r="B112" s="110" t="s">
        <v>191</v>
      </c>
      <c r="C112" s="110" t="s">
        <v>191</v>
      </c>
      <c r="D112" s="110" t="s">
        <v>72</v>
      </c>
      <c r="E112" s="110" t="s">
        <v>56</v>
      </c>
      <c r="F112" s="110" t="s">
        <v>76</v>
      </c>
      <c r="G112" s="110" t="s">
        <v>192</v>
      </c>
      <c r="H112" s="110" t="s">
        <v>133</v>
      </c>
      <c r="I112" s="126">
        <f t="shared" si="20"/>
        <v>0</v>
      </c>
      <c r="J112" s="126">
        <f t="shared" si="20"/>
        <v>21.4</v>
      </c>
      <c r="K112" s="126">
        <f t="shared" si="20"/>
        <v>43.8</v>
      </c>
    </row>
    <row r="113" spans="1:11" x14ac:dyDescent="0.2">
      <c r="A113" s="68" t="str">
        <f>'Приложение 2'!A187</f>
        <v>Резервные средства</v>
      </c>
      <c r="B113" s="110" t="s">
        <v>191</v>
      </c>
      <c r="C113" s="110" t="s">
        <v>191</v>
      </c>
      <c r="D113" s="110" t="s">
        <v>72</v>
      </c>
      <c r="E113" s="110" t="s">
        <v>56</v>
      </c>
      <c r="F113" s="110" t="s">
        <v>76</v>
      </c>
      <c r="G113" s="110" t="s">
        <v>192</v>
      </c>
      <c r="H113" s="110" t="s">
        <v>193</v>
      </c>
      <c r="I113" s="126">
        <f>'Приложение 2'!K187</f>
        <v>0</v>
      </c>
      <c r="J113" s="126">
        <f>'Приложение 2'!L187</f>
        <v>21.4</v>
      </c>
      <c r="K113" s="126">
        <f>'Приложение 2'!M187</f>
        <v>43.8</v>
      </c>
    </row>
  </sheetData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33333333333302" right="0.23611111111111099" top="0.70277777777777795" bottom="1.2208333333333301" header="0.3" footer="0.51180555555555496"/>
  <pageSetup paperSize="9" scale="91" firstPageNumber="0" orientation="portrait" horizontalDpi="300" verticalDpi="300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view="pageBreakPreview" topLeftCell="A135" workbookViewId="0">
      <selection activeCell="A67" sqref="A67"/>
    </sheetView>
  </sheetViews>
  <sheetFormatPr defaultRowHeight="12.75" x14ac:dyDescent="0.2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3" max="13" width="8.6640625" customWidth="1"/>
    <col min="14" max="14" width="15.6640625" customWidth="1"/>
    <col min="15" max="1025" width="8.6640625" customWidth="1"/>
  </cols>
  <sheetData>
    <row r="1" spans="1:12" s="62" customFormat="1" ht="12.75" customHeight="1" x14ac:dyDescent="0.2">
      <c r="I1" s="198" t="s">
        <v>196</v>
      </c>
      <c r="J1" s="198"/>
      <c r="K1" s="198"/>
      <c r="L1" s="198"/>
    </row>
    <row r="2" spans="1:12" ht="91.5" customHeight="1" x14ac:dyDescent="0.2">
      <c r="A2" s="37"/>
      <c r="B2" s="38"/>
      <c r="C2" s="38"/>
      <c r="D2" s="38"/>
      <c r="E2" s="38"/>
      <c r="F2" s="38"/>
      <c r="G2" s="38"/>
      <c r="H2" s="38"/>
      <c r="I2" s="193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J2" s="193"/>
      <c r="K2" s="193"/>
      <c r="L2" s="193"/>
    </row>
    <row r="3" spans="1:12" ht="129.75" customHeight="1" x14ac:dyDescent="0.2">
      <c r="A3" s="194" t="s">
        <v>197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ht="15" customHeight="1" x14ac:dyDescent="0.2">
      <c r="A4" s="39"/>
      <c r="B4" s="39"/>
      <c r="C4" s="39"/>
      <c r="D4" s="39"/>
      <c r="E4" s="39"/>
      <c r="F4" s="39"/>
      <c r="G4" s="39"/>
      <c r="H4" s="39"/>
      <c r="I4" s="195" t="s">
        <v>2</v>
      </c>
      <c r="J4" s="195"/>
      <c r="K4" s="195"/>
      <c r="L4" s="195"/>
    </row>
    <row r="5" spans="1:12" ht="19.5" customHeight="1" x14ac:dyDescent="0.2">
      <c r="A5" s="196" t="s">
        <v>4</v>
      </c>
      <c r="B5" s="196" t="s">
        <v>54</v>
      </c>
      <c r="C5" s="196"/>
      <c r="D5" s="196"/>
      <c r="E5" s="196"/>
      <c r="F5" s="196" t="s">
        <v>198</v>
      </c>
      <c r="G5" s="196" t="s">
        <v>52</v>
      </c>
      <c r="H5" s="196" t="s">
        <v>53</v>
      </c>
      <c r="I5" s="196" t="s">
        <v>51</v>
      </c>
      <c r="J5" s="196" t="s">
        <v>5</v>
      </c>
      <c r="K5" s="196"/>
      <c r="L5" s="196"/>
    </row>
    <row r="6" spans="1:12" ht="14.85" customHeight="1" x14ac:dyDescent="0.2">
      <c r="A6" s="196"/>
      <c r="B6" s="196"/>
      <c r="C6" s="196"/>
      <c r="D6" s="196"/>
      <c r="E6" s="196"/>
      <c r="F6" s="196"/>
      <c r="G6" s="196"/>
      <c r="H6" s="196"/>
      <c r="I6" s="196"/>
      <c r="J6" s="9" t="s">
        <v>6</v>
      </c>
      <c r="K6" s="9" t="s">
        <v>7</v>
      </c>
      <c r="L6" s="9" t="s">
        <v>8</v>
      </c>
    </row>
    <row r="7" spans="1:12" ht="13.7" customHeight="1" x14ac:dyDescent="0.2">
      <c r="A7" s="127" t="s">
        <v>56</v>
      </c>
      <c r="B7" s="127" t="s">
        <v>57</v>
      </c>
      <c r="C7" s="127" t="s">
        <v>9</v>
      </c>
      <c r="D7" s="127" t="s">
        <v>10</v>
      </c>
      <c r="E7" s="127" t="s">
        <v>11</v>
      </c>
      <c r="F7" s="127" t="s">
        <v>58</v>
      </c>
      <c r="G7" s="127" t="s">
        <v>59</v>
      </c>
      <c r="H7" s="127" t="s">
        <v>60</v>
      </c>
      <c r="I7" s="127" t="s">
        <v>61</v>
      </c>
      <c r="J7" s="127" t="s">
        <v>62</v>
      </c>
      <c r="K7" s="127" t="s">
        <v>63</v>
      </c>
      <c r="L7" s="127" t="s">
        <v>64</v>
      </c>
    </row>
    <row r="8" spans="1:12" s="62" customFormat="1" ht="13.7" customHeight="1" x14ac:dyDescent="0.2">
      <c r="A8" s="44" t="s">
        <v>65</v>
      </c>
      <c r="B8" s="127"/>
      <c r="C8" s="127"/>
      <c r="D8" s="127"/>
      <c r="E8" s="127"/>
      <c r="F8" s="127"/>
      <c r="G8" s="127"/>
      <c r="H8" s="127"/>
      <c r="I8" s="127"/>
      <c r="J8" s="128">
        <f>J9+J17+J53+J117</f>
        <v>1768.9</v>
      </c>
      <c r="K8" s="128">
        <f>K9+K17+K53+K117</f>
        <v>1281.1999999999998</v>
      </c>
      <c r="L8" s="128">
        <f>L9+L17+L53+L117</f>
        <v>1316.7</v>
      </c>
    </row>
    <row r="9" spans="1:12" ht="74.25" customHeight="1" x14ac:dyDescent="0.2">
      <c r="A9" s="44" t="str">
        <f>'Приложение 2'!$A$91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2024-2026 годы"</v>
      </c>
      <c r="B9" s="48" t="s">
        <v>68</v>
      </c>
      <c r="C9" s="48" t="s">
        <v>73</v>
      </c>
      <c r="D9" s="48"/>
      <c r="E9" s="48"/>
      <c r="F9" s="48"/>
      <c r="G9" s="48"/>
      <c r="H9" s="48"/>
      <c r="I9" s="48"/>
      <c r="J9" s="50">
        <f t="shared" ref="J9:L15" si="0">J10</f>
        <v>1</v>
      </c>
      <c r="K9" s="50">
        <f t="shared" si="0"/>
        <v>1</v>
      </c>
      <c r="L9" s="50">
        <f t="shared" si="0"/>
        <v>1</v>
      </c>
    </row>
    <row r="10" spans="1:12" ht="36" x14ac:dyDescent="0.2">
      <c r="A10" s="51" t="s">
        <v>140</v>
      </c>
      <c r="B10" s="53" t="s">
        <v>68</v>
      </c>
      <c r="C10" s="53" t="s">
        <v>73</v>
      </c>
      <c r="D10" s="53" t="s">
        <v>68</v>
      </c>
      <c r="E10" s="53"/>
      <c r="F10" s="53"/>
      <c r="G10" s="53"/>
      <c r="H10" s="53"/>
      <c r="I10" s="53"/>
      <c r="J10" s="55">
        <f t="shared" si="0"/>
        <v>1</v>
      </c>
      <c r="K10" s="55">
        <f t="shared" si="0"/>
        <v>1</v>
      </c>
      <c r="L10" s="55">
        <f t="shared" si="0"/>
        <v>1</v>
      </c>
    </row>
    <row r="11" spans="1:12" ht="24" x14ac:dyDescent="0.2">
      <c r="A11" s="51" t="s">
        <v>141</v>
      </c>
      <c r="B11" s="53" t="s">
        <v>68</v>
      </c>
      <c r="C11" s="53" t="s">
        <v>73</v>
      </c>
      <c r="D11" s="53" t="s">
        <v>68</v>
      </c>
      <c r="E11" s="53" t="s">
        <v>142</v>
      </c>
      <c r="F11" s="53"/>
      <c r="G11" s="53"/>
      <c r="H11" s="53"/>
      <c r="I11" s="53"/>
      <c r="J11" s="55">
        <f t="shared" si="0"/>
        <v>1</v>
      </c>
      <c r="K11" s="55">
        <f t="shared" si="0"/>
        <v>1</v>
      </c>
      <c r="L11" s="55">
        <f t="shared" si="0"/>
        <v>1</v>
      </c>
    </row>
    <row r="12" spans="1:12" ht="24" x14ac:dyDescent="0.2">
      <c r="A12" s="51" t="s">
        <v>98</v>
      </c>
      <c r="B12" s="53" t="s">
        <v>68</v>
      </c>
      <c r="C12" s="53" t="s">
        <v>73</v>
      </c>
      <c r="D12" s="53" t="s">
        <v>68</v>
      </c>
      <c r="E12" s="53" t="s">
        <v>142</v>
      </c>
      <c r="F12" s="53" t="s">
        <v>136</v>
      </c>
      <c r="G12" s="122"/>
      <c r="H12" s="122"/>
      <c r="I12" s="122"/>
      <c r="J12" s="55">
        <f t="shared" si="0"/>
        <v>1</v>
      </c>
      <c r="K12" s="55">
        <f t="shared" si="0"/>
        <v>1</v>
      </c>
      <c r="L12" s="55">
        <f t="shared" si="0"/>
        <v>1</v>
      </c>
    </row>
    <row r="13" spans="1:12" ht="36" x14ac:dyDescent="0.2">
      <c r="A13" s="51" t="s">
        <v>99</v>
      </c>
      <c r="B13" s="53" t="s">
        <v>68</v>
      </c>
      <c r="C13" s="53" t="s">
        <v>73</v>
      </c>
      <c r="D13" s="53" t="s">
        <v>68</v>
      </c>
      <c r="E13" s="53" t="s">
        <v>142</v>
      </c>
      <c r="F13" s="53" t="s">
        <v>143</v>
      </c>
      <c r="G13" s="53"/>
      <c r="H13" s="53"/>
      <c r="I13" s="53"/>
      <c r="J13" s="55">
        <f t="shared" si="0"/>
        <v>1</v>
      </c>
      <c r="K13" s="55">
        <f t="shared" si="0"/>
        <v>1</v>
      </c>
      <c r="L13" s="55">
        <f t="shared" si="0"/>
        <v>1</v>
      </c>
    </row>
    <row r="14" spans="1:12" x14ac:dyDescent="0.2">
      <c r="A14" s="51" t="s">
        <v>67</v>
      </c>
      <c r="B14" s="53" t="s">
        <v>68</v>
      </c>
      <c r="C14" s="53" t="s">
        <v>73</v>
      </c>
      <c r="D14" s="53" t="s">
        <v>68</v>
      </c>
      <c r="E14" s="53" t="s">
        <v>142</v>
      </c>
      <c r="F14" s="53" t="s">
        <v>143</v>
      </c>
      <c r="G14" s="122" t="s">
        <v>68</v>
      </c>
      <c r="H14" s="122"/>
      <c r="I14" s="122"/>
      <c r="J14" s="55">
        <f t="shared" si="0"/>
        <v>1</v>
      </c>
      <c r="K14" s="55">
        <f t="shared" si="0"/>
        <v>1</v>
      </c>
      <c r="L14" s="55">
        <f t="shared" si="0"/>
        <v>1</v>
      </c>
    </row>
    <row r="15" spans="1:12" x14ac:dyDescent="0.2">
      <c r="A15" s="51" t="s">
        <v>137</v>
      </c>
      <c r="B15" s="53" t="s">
        <v>68</v>
      </c>
      <c r="C15" s="53" t="s">
        <v>73</v>
      </c>
      <c r="D15" s="53" t="s">
        <v>68</v>
      </c>
      <c r="E15" s="53" t="s">
        <v>142</v>
      </c>
      <c r="F15" s="53" t="s">
        <v>143</v>
      </c>
      <c r="G15" s="122" t="s">
        <v>68</v>
      </c>
      <c r="H15" s="122" t="s">
        <v>138</v>
      </c>
      <c r="I15" s="122"/>
      <c r="J15" s="55">
        <f t="shared" si="0"/>
        <v>1</v>
      </c>
      <c r="K15" s="55">
        <f t="shared" si="0"/>
        <v>1</v>
      </c>
      <c r="L15" s="55">
        <f t="shared" si="0"/>
        <v>1</v>
      </c>
    </row>
    <row r="16" spans="1:12" ht="53.25" customHeight="1" x14ac:dyDescent="0.2">
      <c r="A16" s="52" t="str">
        <f>'Приложение 2'!$A$9</f>
        <v>Администрация Гузынского сельского поселения Большеберезниковского муниципального района Республики Мордовия</v>
      </c>
      <c r="B16" s="53" t="s">
        <v>68</v>
      </c>
      <c r="C16" s="53" t="s">
        <v>73</v>
      </c>
      <c r="D16" s="53" t="s">
        <v>68</v>
      </c>
      <c r="E16" s="53" t="s">
        <v>142</v>
      </c>
      <c r="F16" s="53" t="s">
        <v>143</v>
      </c>
      <c r="G16" s="53" t="s">
        <v>68</v>
      </c>
      <c r="H16" s="129" t="s">
        <v>138</v>
      </c>
      <c r="I16" s="129">
        <f>'Приложение 2'!$B$9</f>
        <v>912</v>
      </c>
      <c r="J16" s="55">
        <f>'Приложение 2'!K95</f>
        <v>1</v>
      </c>
      <c r="K16" s="55">
        <f>'Приложение 2'!L95</f>
        <v>1</v>
      </c>
      <c r="L16" s="55">
        <f>'Приложение 2'!M95</f>
        <v>1</v>
      </c>
    </row>
    <row r="17" spans="1:12" ht="84.75" customHeight="1" x14ac:dyDescent="0.2">
      <c r="A17" s="47" t="str">
        <f>'Приложение 2'!$A$126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17" s="48" t="s">
        <v>163</v>
      </c>
      <c r="C17" s="48" t="s">
        <v>73</v>
      </c>
      <c r="D17" s="48"/>
      <c r="E17" s="48"/>
      <c r="F17" s="48"/>
      <c r="G17" s="48"/>
      <c r="H17" s="48"/>
      <c r="I17" s="123"/>
      <c r="J17" s="50">
        <f>J18+J25+J32+J39+J46</f>
        <v>89.9</v>
      </c>
      <c r="K17" s="50">
        <f>K18+K25+K32+K39+K46</f>
        <v>34.4</v>
      </c>
      <c r="L17" s="50">
        <f>L18+L25+L32+L39+L46</f>
        <v>16</v>
      </c>
    </row>
    <row r="18" spans="1:12" ht="74.25" customHeight="1" x14ac:dyDescent="0.2">
      <c r="A18" s="51" t="str">
        <f>'Приложение 2'!$A$127</f>
        <v>Основное мероприятие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2021-2025 годы»</v>
      </c>
      <c r="B18" s="53" t="s">
        <v>163</v>
      </c>
      <c r="C18" s="53" t="s">
        <v>73</v>
      </c>
      <c r="D18" s="53" t="s">
        <v>68</v>
      </c>
      <c r="E18" s="53"/>
      <c r="F18" s="53"/>
      <c r="G18" s="53"/>
      <c r="H18" s="53"/>
      <c r="I18" s="53"/>
      <c r="J18" s="55">
        <f t="shared" ref="J18:L23" si="1">J19</f>
        <v>62</v>
      </c>
      <c r="K18" s="55">
        <f t="shared" si="1"/>
        <v>21</v>
      </c>
      <c r="L18" s="55">
        <f t="shared" si="1"/>
        <v>11</v>
      </c>
    </row>
    <row r="19" spans="1:12" x14ac:dyDescent="0.2">
      <c r="A19" s="51" t="s">
        <v>165</v>
      </c>
      <c r="B19" s="53" t="s">
        <v>163</v>
      </c>
      <c r="C19" s="53" t="s">
        <v>73</v>
      </c>
      <c r="D19" s="53" t="s">
        <v>68</v>
      </c>
      <c r="E19" s="53">
        <v>43010</v>
      </c>
      <c r="F19" s="53"/>
      <c r="G19" s="53"/>
      <c r="H19" s="122"/>
      <c r="I19" s="122"/>
      <c r="J19" s="55">
        <f t="shared" si="1"/>
        <v>62</v>
      </c>
      <c r="K19" s="55">
        <f t="shared" si="1"/>
        <v>21</v>
      </c>
      <c r="L19" s="55">
        <f t="shared" si="1"/>
        <v>11</v>
      </c>
    </row>
    <row r="20" spans="1:12" ht="24" x14ac:dyDescent="0.2">
      <c r="A20" s="51" t="s">
        <v>98</v>
      </c>
      <c r="B20" s="53" t="s">
        <v>163</v>
      </c>
      <c r="C20" s="53" t="s">
        <v>73</v>
      </c>
      <c r="D20" s="53" t="s">
        <v>68</v>
      </c>
      <c r="E20" s="53">
        <v>43010</v>
      </c>
      <c r="F20" s="53" t="s">
        <v>136</v>
      </c>
      <c r="G20" s="53"/>
      <c r="H20" s="122"/>
      <c r="I20" s="122"/>
      <c r="J20" s="55">
        <f t="shared" si="1"/>
        <v>62</v>
      </c>
      <c r="K20" s="55">
        <f t="shared" si="1"/>
        <v>21</v>
      </c>
      <c r="L20" s="55">
        <f t="shared" si="1"/>
        <v>11</v>
      </c>
    </row>
    <row r="21" spans="1:12" ht="36" x14ac:dyDescent="0.2">
      <c r="A21" s="51" t="s">
        <v>99</v>
      </c>
      <c r="B21" s="53" t="s">
        <v>163</v>
      </c>
      <c r="C21" s="53" t="s">
        <v>73</v>
      </c>
      <c r="D21" s="53" t="s">
        <v>68</v>
      </c>
      <c r="E21" s="53">
        <v>43010</v>
      </c>
      <c r="F21" s="53" t="s">
        <v>143</v>
      </c>
      <c r="G21" s="53"/>
      <c r="H21" s="122"/>
      <c r="I21" s="122"/>
      <c r="J21" s="55">
        <f t="shared" si="1"/>
        <v>62</v>
      </c>
      <c r="K21" s="55">
        <f t="shared" si="1"/>
        <v>21</v>
      </c>
      <c r="L21" s="55">
        <f t="shared" si="1"/>
        <v>11</v>
      </c>
    </row>
    <row r="22" spans="1:12" x14ac:dyDescent="0.2">
      <c r="A22" s="52" t="s">
        <v>159</v>
      </c>
      <c r="B22" s="53" t="s">
        <v>163</v>
      </c>
      <c r="C22" s="53" t="s">
        <v>73</v>
      </c>
      <c r="D22" s="53" t="s">
        <v>68</v>
      </c>
      <c r="E22" s="53" t="s">
        <v>199</v>
      </c>
      <c r="F22" s="53" t="s">
        <v>143</v>
      </c>
      <c r="G22" s="53" t="s">
        <v>160</v>
      </c>
      <c r="H22" s="53"/>
      <c r="I22" s="122"/>
      <c r="J22" s="55">
        <f t="shared" si="1"/>
        <v>62</v>
      </c>
      <c r="K22" s="55">
        <f t="shared" si="1"/>
        <v>21</v>
      </c>
      <c r="L22" s="55">
        <f t="shared" si="1"/>
        <v>11</v>
      </c>
    </row>
    <row r="23" spans="1:12" x14ac:dyDescent="0.2">
      <c r="A23" s="51" t="str">
        <f>'Приложение 2'!$A$125</f>
        <v>Благоустройство</v>
      </c>
      <c r="B23" s="53" t="s">
        <v>163</v>
      </c>
      <c r="C23" s="53" t="s">
        <v>73</v>
      </c>
      <c r="D23" s="53" t="s">
        <v>68</v>
      </c>
      <c r="E23" s="53" t="s">
        <v>199</v>
      </c>
      <c r="F23" s="53" t="s">
        <v>143</v>
      </c>
      <c r="G23" s="53" t="s">
        <v>160</v>
      </c>
      <c r="H23" s="53" t="s">
        <v>149</v>
      </c>
      <c r="I23" s="53"/>
      <c r="J23" s="55">
        <f t="shared" si="1"/>
        <v>62</v>
      </c>
      <c r="K23" s="55">
        <f t="shared" si="1"/>
        <v>21</v>
      </c>
      <c r="L23" s="55">
        <f t="shared" si="1"/>
        <v>11</v>
      </c>
    </row>
    <row r="24" spans="1:12" ht="49.5" customHeight="1" x14ac:dyDescent="0.2">
      <c r="A24" s="51" t="str">
        <f>$A$16</f>
        <v>Администрация Гузынского сельского поселения Большеберезниковского муниципального района Республики Мордовия</v>
      </c>
      <c r="B24" s="53" t="s">
        <v>163</v>
      </c>
      <c r="C24" s="53" t="s">
        <v>73</v>
      </c>
      <c r="D24" s="53" t="s">
        <v>68</v>
      </c>
      <c r="E24" s="53" t="s">
        <v>199</v>
      </c>
      <c r="F24" s="53" t="s">
        <v>143</v>
      </c>
      <c r="G24" s="53" t="s">
        <v>160</v>
      </c>
      <c r="H24" s="53" t="s">
        <v>149</v>
      </c>
      <c r="I24" s="53">
        <f>'Приложение 2'!$B$9</f>
        <v>912</v>
      </c>
      <c r="J24" s="55">
        <f>'Приложение 2'!K130</f>
        <v>62</v>
      </c>
      <c r="K24" s="55">
        <f>'Приложение 2'!L130</f>
        <v>21</v>
      </c>
      <c r="L24" s="55">
        <f>'Приложение 2'!M130</f>
        <v>11</v>
      </c>
    </row>
    <row r="25" spans="1:12" s="62" customFormat="1" ht="39" customHeight="1" x14ac:dyDescent="0.2">
      <c r="A25" s="52" t="s">
        <v>166</v>
      </c>
      <c r="B25" s="53" t="s">
        <v>163</v>
      </c>
      <c r="C25" s="53" t="s">
        <v>73</v>
      </c>
      <c r="D25" s="53" t="s">
        <v>70</v>
      </c>
      <c r="E25" s="53"/>
      <c r="F25" s="53"/>
      <c r="G25" s="53"/>
      <c r="H25" s="53"/>
      <c r="I25" s="53"/>
      <c r="J25" s="55">
        <f t="shared" ref="J25:L30" si="2">J26</f>
        <v>0</v>
      </c>
      <c r="K25" s="55">
        <f t="shared" si="2"/>
        <v>0</v>
      </c>
      <c r="L25" s="55">
        <f t="shared" si="2"/>
        <v>0</v>
      </c>
    </row>
    <row r="26" spans="1:12" s="62" customFormat="1" ht="12.75" customHeight="1" x14ac:dyDescent="0.2">
      <c r="A26" s="51" t="s">
        <v>167</v>
      </c>
      <c r="B26" s="53" t="s">
        <v>163</v>
      </c>
      <c r="C26" s="53" t="s">
        <v>73</v>
      </c>
      <c r="D26" s="53" t="s">
        <v>70</v>
      </c>
      <c r="E26" s="53">
        <v>43020</v>
      </c>
      <c r="F26" s="53"/>
      <c r="G26" s="53"/>
      <c r="H26" s="53"/>
      <c r="I26" s="53"/>
      <c r="J26" s="55">
        <f t="shared" si="2"/>
        <v>0</v>
      </c>
      <c r="K26" s="55">
        <f t="shared" si="2"/>
        <v>0</v>
      </c>
      <c r="L26" s="55">
        <f t="shared" si="2"/>
        <v>0</v>
      </c>
    </row>
    <row r="27" spans="1:12" s="62" customFormat="1" ht="22.5" customHeight="1" x14ac:dyDescent="0.2">
      <c r="A27" s="51" t="s">
        <v>98</v>
      </c>
      <c r="B27" s="53" t="s">
        <v>163</v>
      </c>
      <c r="C27" s="53" t="s">
        <v>73</v>
      </c>
      <c r="D27" s="53" t="s">
        <v>70</v>
      </c>
      <c r="E27" s="53">
        <v>43020</v>
      </c>
      <c r="F27" s="53">
        <v>200</v>
      </c>
      <c r="G27" s="53"/>
      <c r="H27" s="53"/>
      <c r="I27" s="53"/>
      <c r="J27" s="55">
        <f t="shared" si="2"/>
        <v>0</v>
      </c>
      <c r="K27" s="55">
        <f t="shared" si="2"/>
        <v>0</v>
      </c>
      <c r="L27" s="55">
        <f t="shared" si="2"/>
        <v>0</v>
      </c>
    </row>
    <row r="28" spans="1:12" s="62" customFormat="1" ht="35.25" customHeight="1" x14ac:dyDescent="0.2">
      <c r="A28" s="51" t="s">
        <v>99</v>
      </c>
      <c r="B28" s="53" t="s">
        <v>163</v>
      </c>
      <c r="C28" s="53" t="s">
        <v>73</v>
      </c>
      <c r="D28" s="53" t="s">
        <v>70</v>
      </c>
      <c r="E28" s="53">
        <v>43020</v>
      </c>
      <c r="F28" s="53">
        <v>240</v>
      </c>
      <c r="G28" s="53"/>
      <c r="H28" s="53"/>
      <c r="I28" s="53"/>
      <c r="J28" s="55">
        <f t="shared" si="2"/>
        <v>0</v>
      </c>
      <c r="K28" s="55">
        <f t="shared" si="2"/>
        <v>0</v>
      </c>
      <c r="L28" s="55">
        <f t="shared" si="2"/>
        <v>0</v>
      </c>
    </row>
    <row r="29" spans="1:12" s="62" customFormat="1" ht="12.75" customHeight="1" x14ac:dyDescent="0.2">
      <c r="A29" s="51" t="s">
        <v>159</v>
      </c>
      <c r="B29" s="53" t="s">
        <v>163</v>
      </c>
      <c r="C29" s="53" t="s">
        <v>73</v>
      </c>
      <c r="D29" s="53" t="s">
        <v>70</v>
      </c>
      <c r="E29" s="53">
        <v>43020</v>
      </c>
      <c r="F29" s="53">
        <v>240</v>
      </c>
      <c r="G29" s="53" t="s">
        <v>160</v>
      </c>
      <c r="H29" s="53"/>
      <c r="I29" s="53"/>
      <c r="J29" s="55">
        <f t="shared" si="2"/>
        <v>0</v>
      </c>
      <c r="K29" s="55">
        <f t="shared" si="2"/>
        <v>0</v>
      </c>
      <c r="L29" s="55">
        <f t="shared" si="2"/>
        <v>0</v>
      </c>
    </row>
    <row r="30" spans="1:12" s="62" customFormat="1" ht="13.5" customHeight="1" x14ac:dyDescent="0.2">
      <c r="A30" s="51" t="s">
        <v>161</v>
      </c>
      <c r="B30" s="53" t="s">
        <v>163</v>
      </c>
      <c r="C30" s="53" t="s">
        <v>73</v>
      </c>
      <c r="D30" s="53" t="s">
        <v>70</v>
      </c>
      <c r="E30" s="53">
        <v>43020</v>
      </c>
      <c r="F30" s="53">
        <v>240</v>
      </c>
      <c r="G30" s="53" t="s">
        <v>160</v>
      </c>
      <c r="H30" s="53" t="s">
        <v>149</v>
      </c>
      <c r="I30" s="53"/>
      <c r="J30" s="55">
        <f t="shared" si="2"/>
        <v>0</v>
      </c>
      <c r="K30" s="55">
        <f t="shared" si="2"/>
        <v>0</v>
      </c>
      <c r="L30" s="55">
        <f t="shared" si="2"/>
        <v>0</v>
      </c>
    </row>
    <row r="31" spans="1:12" s="62" customFormat="1" ht="52.5" customHeight="1" x14ac:dyDescent="0.2">
      <c r="A31" s="51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31" s="53" t="s">
        <v>163</v>
      </c>
      <c r="C31" s="53" t="s">
        <v>73</v>
      </c>
      <c r="D31" s="53" t="s">
        <v>70</v>
      </c>
      <c r="E31" s="53">
        <v>43020</v>
      </c>
      <c r="F31" s="53">
        <v>240</v>
      </c>
      <c r="G31" s="53" t="s">
        <v>160</v>
      </c>
      <c r="H31" s="53" t="s">
        <v>149</v>
      </c>
      <c r="I31" s="53">
        <f>'Приложение 2'!$B$9</f>
        <v>912</v>
      </c>
      <c r="J31" s="55">
        <f>'Приложение 2'!K138</f>
        <v>0</v>
      </c>
      <c r="K31" s="55">
        <f>'Приложение 2'!L138</f>
        <v>0</v>
      </c>
      <c r="L31" s="55">
        <f>'Приложение 2'!M138</f>
        <v>0</v>
      </c>
    </row>
    <row r="32" spans="1:12" s="62" customFormat="1" ht="35.25" customHeight="1" x14ac:dyDescent="0.2">
      <c r="A32" s="51" t="s">
        <v>168</v>
      </c>
      <c r="B32" s="53" t="s">
        <v>163</v>
      </c>
      <c r="C32" s="53" t="s">
        <v>73</v>
      </c>
      <c r="D32" s="53" t="s">
        <v>91</v>
      </c>
      <c r="E32" s="53"/>
      <c r="F32" s="53"/>
      <c r="G32" s="53"/>
      <c r="H32" s="53"/>
      <c r="I32" s="53"/>
      <c r="J32" s="55">
        <f t="shared" ref="J32:L37" si="3">J33</f>
        <v>27.9</v>
      </c>
      <c r="K32" s="55">
        <f t="shared" si="3"/>
        <v>13.4</v>
      </c>
      <c r="L32" s="55">
        <f t="shared" si="3"/>
        <v>5</v>
      </c>
    </row>
    <row r="33" spans="1:12" s="62" customFormat="1" ht="12.75" customHeight="1" x14ac:dyDescent="0.2">
      <c r="A33" s="51" t="s">
        <v>169</v>
      </c>
      <c r="B33" s="53" t="s">
        <v>163</v>
      </c>
      <c r="C33" s="53" t="s">
        <v>73</v>
      </c>
      <c r="D33" s="53" t="s">
        <v>91</v>
      </c>
      <c r="E33" s="53">
        <v>43040</v>
      </c>
      <c r="F33" s="53"/>
      <c r="G33" s="53"/>
      <c r="H33" s="53"/>
      <c r="I33" s="53"/>
      <c r="J33" s="55">
        <f t="shared" si="3"/>
        <v>27.9</v>
      </c>
      <c r="K33" s="55">
        <f t="shared" si="3"/>
        <v>13.4</v>
      </c>
      <c r="L33" s="55">
        <f t="shared" si="3"/>
        <v>5</v>
      </c>
    </row>
    <row r="34" spans="1:12" s="62" customFormat="1" ht="26.25" customHeight="1" x14ac:dyDescent="0.2">
      <c r="A34" s="51" t="s">
        <v>98</v>
      </c>
      <c r="B34" s="53" t="s">
        <v>163</v>
      </c>
      <c r="C34" s="53" t="s">
        <v>73</v>
      </c>
      <c r="D34" s="53" t="s">
        <v>91</v>
      </c>
      <c r="E34" s="53">
        <v>43040</v>
      </c>
      <c r="F34" s="53">
        <v>200</v>
      </c>
      <c r="G34" s="53"/>
      <c r="H34" s="53"/>
      <c r="I34" s="53"/>
      <c r="J34" s="55">
        <f t="shared" si="3"/>
        <v>27.9</v>
      </c>
      <c r="K34" s="55">
        <f t="shared" si="3"/>
        <v>13.4</v>
      </c>
      <c r="L34" s="55">
        <f t="shared" si="3"/>
        <v>5</v>
      </c>
    </row>
    <row r="35" spans="1:12" s="62" customFormat="1" ht="38.25" customHeight="1" x14ac:dyDescent="0.2">
      <c r="A35" s="51" t="s">
        <v>99</v>
      </c>
      <c r="B35" s="53" t="s">
        <v>163</v>
      </c>
      <c r="C35" s="53" t="s">
        <v>73</v>
      </c>
      <c r="D35" s="53" t="s">
        <v>91</v>
      </c>
      <c r="E35" s="53">
        <v>43040</v>
      </c>
      <c r="F35" s="53">
        <v>240</v>
      </c>
      <c r="G35" s="53"/>
      <c r="H35" s="53"/>
      <c r="I35" s="53"/>
      <c r="J35" s="55">
        <f t="shared" si="3"/>
        <v>27.9</v>
      </c>
      <c r="K35" s="55">
        <f t="shared" si="3"/>
        <v>13.4</v>
      </c>
      <c r="L35" s="55">
        <f t="shared" si="3"/>
        <v>5</v>
      </c>
    </row>
    <row r="36" spans="1:12" s="62" customFormat="1" ht="12.75" customHeight="1" x14ac:dyDescent="0.2">
      <c r="A36" s="51" t="s">
        <v>159</v>
      </c>
      <c r="B36" s="53" t="s">
        <v>163</v>
      </c>
      <c r="C36" s="53" t="s">
        <v>73</v>
      </c>
      <c r="D36" s="53" t="s">
        <v>91</v>
      </c>
      <c r="E36" s="53" t="s">
        <v>200</v>
      </c>
      <c r="F36" s="53">
        <v>240</v>
      </c>
      <c r="G36" s="53" t="s">
        <v>160</v>
      </c>
      <c r="H36" s="53"/>
      <c r="I36" s="53"/>
      <c r="J36" s="55">
        <f t="shared" si="3"/>
        <v>27.9</v>
      </c>
      <c r="K36" s="55">
        <f t="shared" si="3"/>
        <v>13.4</v>
      </c>
      <c r="L36" s="55">
        <f t="shared" si="3"/>
        <v>5</v>
      </c>
    </row>
    <row r="37" spans="1:12" s="62" customFormat="1" ht="11.25" customHeight="1" x14ac:dyDescent="0.2">
      <c r="A37" s="51" t="s">
        <v>161</v>
      </c>
      <c r="B37" s="53" t="s">
        <v>163</v>
      </c>
      <c r="C37" s="53" t="s">
        <v>73</v>
      </c>
      <c r="D37" s="53" t="s">
        <v>91</v>
      </c>
      <c r="E37" s="53" t="s">
        <v>200</v>
      </c>
      <c r="F37" s="53">
        <v>240</v>
      </c>
      <c r="G37" s="53" t="s">
        <v>160</v>
      </c>
      <c r="H37" s="53" t="s">
        <v>149</v>
      </c>
      <c r="I37" s="53"/>
      <c r="J37" s="55">
        <f t="shared" si="3"/>
        <v>27.9</v>
      </c>
      <c r="K37" s="55">
        <f t="shared" si="3"/>
        <v>13.4</v>
      </c>
      <c r="L37" s="55">
        <f t="shared" si="3"/>
        <v>5</v>
      </c>
    </row>
    <row r="38" spans="1:12" s="62" customFormat="1" ht="47.25" customHeight="1" x14ac:dyDescent="0.2">
      <c r="A38" s="51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38" s="53" t="s">
        <v>163</v>
      </c>
      <c r="C38" s="53" t="s">
        <v>73</v>
      </c>
      <c r="D38" s="53" t="s">
        <v>91</v>
      </c>
      <c r="E38" s="53" t="s">
        <v>200</v>
      </c>
      <c r="F38" s="53">
        <v>240</v>
      </c>
      <c r="G38" s="53" t="s">
        <v>160</v>
      </c>
      <c r="H38" s="53" t="s">
        <v>149</v>
      </c>
      <c r="I38" s="53">
        <f>'Приложение 2'!$B$9</f>
        <v>912</v>
      </c>
      <c r="J38" s="55">
        <f>'Приложение 2'!K144</f>
        <v>27.9</v>
      </c>
      <c r="K38" s="55">
        <f>'Приложение 2'!L144</f>
        <v>13.4</v>
      </c>
      <c r="L38" s="55">
        <f>'Приложение 2'!M144</f>
        <v>5</v>
      </c>
    </row>
    <row r="39" spans="1:12" s="62" customFormat="1" ht="23.25" hidden="1" customHeight="1" x14ac:dyDescent="0.2">
      <c r="A39" s="51" t="s">
        <v>170</v>
      </c>
      <c r="B39" s="53" t="s">
        <v>163</v>
      </c>
      <c r="C39" s="53" t="s">
        <v>73</v>
      </c>
      <c r="D39" s="53" t="s">
        <v>160</v>
      </c>
      <c r="E39" s="53"/>
      <c r="F39" s="53"/>
      <c r="G39" s="53"/>
      <c r="H39" s="53"/>
      <c r="I39" s="53"/>
      <c r="J39" s="55">
        <f t="shared" ref="J39:L44" si="4">J40</f>
        <v>0</v>
      </c>
      <c r="K39" s="55">
        <f t="shared" si="4"/>
        <v>0</v>
      </c>
      <c r="L39" s="55">
        <f t="shared" si="4"/>
        <v>0</v>
      </c>
    </row>
    <row r="40" spans="1:12" s="62" customFormat="1" ht="12" hidden="1" customHeight="1" x14ac:dyDescent="0.2">
      <c r="A40" s="51" t="s">
        <v>169</v>
      </c>
      <c r="B40" s="53" t="s">
        <v>163</v>
      </c>
      <c r="C40" s="53" t="s">
        <v>73</v>
      </c>
      <c r="D40" s="53" t="s">
        <v>160</v>
      </c>
      <c r="E40" s="53">
        <v>43040</v>
      </c>
      <c r="F40" s="53"/>
      <c r="G40" s="53"/>
      <c r="H40" s="53"/>
      <c r="I40" s="53"/>
      <c r="J40" s="55">
        <f t="shared" si="4"/>
        <v>0</v>
      </c>
      <c r="K40" s="55">
        <f t="shared" si="4"/>
        <v>0</v>
      </c>
      <c r="L40" s="55">
        <f t="shared" si="4"/>
        <v>0</v>
      </c>
    </row>
    <row r="41" spans="1:12" s="62" customFormat="1" ht="23.25" hidden="1" customHeight="1" x14ac:dyDescent="0.2">
      <c r="A41" s="51" t="s">
        <v>98</v>
      </c>
      <c r="B41" s="53" t="s">
        <v>163</v>
      </c>
      <c r="C41" s="53" t="s">
        <v>73</v>
      </c>
      <c r="D41" s="53" t="s">
        <v>160</v>
      </c>
      <c r="E41" s="53">
        <v>43040</v>
      </c>
      <c r="F41" s="53">
        <v>200</v>
      </c>
      <c r="G41" s="53"/>
      <c r="H41" s="53"/>
      <c r="I41" s="53"/>
      <c r="J41" s="55">
        <f t="shared" si="4"/>
        <v>0</v>
      </c>
      <c r="K41" s="55">
        <f t="shared" si="4"/>
        <v>0</v>
      </c>
      <c r="L41" s="55">
        <f t="shared" si="4"/>
        <v>0</v>
      </c>
    </row>
    <row r="42" spans="1:12" s="62" customFormat="1" ht="39" hidden="1" customHeight="1" x14ac:dyDescent="0.2">
      <c r="A42" s="51" t="s">
        <v>99</v>
      </c>
      <c r="B42" s="53" t="s">
        <v>163</v>
      </c>
      <c r="C42" s="53" t="s">
        <v>73</v>
      </c>
      <c r="D42" s="53" t="s">
        <v>160</v>
      </c>
      <c r="E42" s="53">
        <v>43040</v>
      </c>
      <c r="F42" s="53">
        <v>240</v>
      </c>
      <c r="G42" s="53"/>
      <c r="H42" s="53"/>
      <c r="I42" s="53"/>
      <c r="J42" s="55">
        <f t="shared" si="4"/>
        <v>0</v>
      </c>
      <c r="K42" s="55">
        <f t="shared" si="4"/>
        <v>0</v>
      </c>
      <c r="L42" s="55">
        <f t="shared" si="4"/>
        <v>0</v>
      </c>
    </row>
    <row r="43" spans="1:12" s="62" customFormat="1" ht="11.25" hidden="1" customHeight="1" x14ac:dyDescent="0.2">
      <c r="A43" s="51" t="s">
        <v>159</v>
      </c>
      <c r="B43" s="53" t="s">
        <v>163</v>
      </c>
      <c r="C43" s="53" t="s">
        <v>73</v>
      </c>
      <c r="D43" s="53" t="s">
        <v>160</v>
      </c>
      <c r="E43" s="53">
        <v>43040</v>
      </c>
      <c r="F43" s="53">
        <v>240</v>
      </c>
      <c r="G43" s="53" t="s">
        <v>160</v>
      </c>
      <c r="H43" s="53"/>
      <c r="I43" s="53"/>
      <c r="J43" s="55">
        <f t="shared" si="4"/>
        <v>0</v>
      </c>
      <c r="K43" s="55">
        <f t="shared" si="4"/>
        <v>0</v>
      </c>
      <c r="L43" s="55">
        <f t="shared" si="4"/>
        <v>0</v>
      </c>
    </row>
    <row r="44" spans="1:12" s="62" customFormat="1" ht="12.75" hidden="1" customHeight="1" x14ac:dyDescent="0.2">
      <c r="A44" s="51" t="s">
        <v>161</v>
      </c>
      <c r="B44" s="53" t="s">
        <v>163</v>
      </c>
      <c r="C44" s="53" t="s">
        <v>73</v>
      </c>
      <c r="D44" s="53" t="s">
        <v>160</v>
      </c>
      <c r="E44" s="53">
        <v>43040</v>
      </c>
      <c r="F44" s="53">
        <v>240</v>
      </c>
      <c r="G44" s="53" t="s">
        <v>160</v>
      </c>
      <c r="H44" s="53" t="s">
        <v>149</v>
      </c>
      <c r="I44" s="53"/>
      <c r="J44" s="55">
        <f t="shared" si="4"/>
        <v>0</v>
      </c>
      <c r="K44" s="55">
        <f t="shared" si="4"/>
        <v>0</v>
      </c>
      <c r="L44" s="55">
        <f t="shared" si="4"/>
        <v>0</v>
      </c>
    </row>
    <row r="45" spans="1:12" s="62" customFormat="1" ht="50.25" hidden="1" customHeight="1" x14ac:dyDescent="0.2">
      <c r="A45" s="51" t="str">
        <f>$A$38</f>
        <v>Администрация Гузынского сельского поселения Большеберезниковского муниципального района Республики Мордовия</v>
      </c>
      <c r="B45" s="53" t="s">
        <v>163</v>
      </c>
      <c r="C45" s="53" t="s">
        <v>73</v>
      </c>
      <c r="D45" s="53" t="s">
        <v>160</v>
      </c>
      <c r="E45" s="53">
        <v>43040</v>
      </c>
      <c r="F45" s="53">
        <v>240</v>
      </c>
      <c r="G45" s="53" t="s">
        <v>160</v>
      </c>
      <c r="H45" s="53" t="s">
        <v>149</v>
      </c>
      <c r="I45" s="53">
        <f>'Приложение 2'!$B$9</f>
        <v>912</v>
      </c>
      <c r="J45" s="55">
        <f>'Приложение 2'!K150</f>
        <v>0</v>
      </c>
      <c r="K45" s="55">
        <f>'Приложение 2'!L150</f>
        <v>0</v>
      </c>
      <c r="L45" s="55">
        <f>'Приложение 2'!M150</f>
        <v>0</v>
      </c>
    </row>
    <row r="46" spans="1:12" s="62" customFormat="1" ht="23.25" hidden="1" customHeight="1" x14ac:dyDescent="0.2">
      <c r="A46" s="51" t="s">
        <v>171</v>
      </c>
      <c r="B46" s="53" t="s">
        <v>163</v>
      </c>
      <c r="C46" s="53" t="s">
        <v>73</v>
      </c>
      <c r="D46" s="53" t="s">
        <v>172</v>
      </c>
      <c r="E46" s="53"/>
      <c r="F46" s="53"/>
      <c r="G46" s="53"/>
      <c r="H46" s="53"/>
      <c r="I46" s="53"/>
      <c r="J46" s="55">
        <f t="shared" ref="J46:L51" si="5">J47</f>
        <v>0</v>
      </c>
      <c r="K46" s="55">
        <f t="shared" si="5"/>
        <v>0</v>
      </c>
      <c r="L46" s="55">
        <f t="shared" si="5"/>
        <v>0</v>
      </c>
    </row>
    <row r="47" spans="1:12" s="62" customFormat="1" ht="12" hidden="1" customHeight="1" x14ac:dyDescent="0.2">
      <c r="A47" s="51" t="s">
        <v>169</v>
      </c>
      <c r="B47" s="53" t="s">
        <v>163</v>
      </c>
      <c r="C47" s="53" t="s">
        <v>73</v>
      </c>
      <c r="D47" s="53" t="s">
        <v>172</v>
      </c>
      <c r="E47" s="53">
        <v>43040</v>
      </c>
      <c r="F47" s="53"/>
      <c r="G47" s="53"/>
      <c r="H47" s="53"/>
      <c r="I47" s="53"/>
      <c r="J47" s="55">
        <f t="shared" si="5"/>
        <v>0</v>
      </c>
      <c r="K47" s="55">
        <f t="shared" si="5"/>
        <v>0</v>
      </c>
      <c r="L47" s="55">
        <f t="shared" si="5"/>
        <v>0</v>
      </c>
    </row>
    <row r="48" spans="1:12" s="62" customFormat="1" ht="24" hidden="1" customHeight="1" x14ac:dyDescent="0.2">
      <c r="A48" s="51" t="s">
        <v>98</v>
      </c>
      <c r="B48" s="53" t="s">
        <v>163</v>
      </c>
      <c r="C48" s="53" t="s">
        <v>73</v>
      </c>
      <c r="D48" s="53" t="s">
        <v>172</v>
      </c>
      <c r="E48" s="53">
        <v>43040</v>
      </c>
      <c r="F48" s="53">
        <v>200</v>
      </c>
      <c r="G48" s="53"/>
      <c r="H48" s="53"/>
      <c r="I48" s="53"/>
      <c r="J48" s="55">
        <f t="shared" si="5"/>
        <v>0</v>
      </c>
      <c r="K48" s="55">
        <f t="shared" si="5"/>
        <v>0</v>
      </c>
      <c r="L48" s="55">
        <f t="shared" si="5"/>
        <v>0</v>
      </c>
    </row>
    <row r="49" spans="1:12" s="62" customFormat="1" ht="39" hidden="1" customHeight="1" x14ac:dyDescent="0.2">
      <c r="A49" s="51" t="s">
        <v>99</v>
      </c>
      <c r="B49" s="53" t="s">
        <v>163</v>
      </c>
      <c r="C49" s="53" t="s">
        <v>73</v>
      </c>
      <c r="D49" s="53" t="s">
        <v>172</v>
      </c>
      <c r="E49" s="53">
        <v>43040</v>
      </c>
      <c r="F49" s="53">
        <v>240</v>
      </c>
      <c r="G49" s="53"/>
      <c r="H49" s="53"/>
      <c r="I49" s="53"/>
      <c r="J49" s="55">
        <f t="shared" si="5"/>
        <v>0</v>
      </c>
      <c r="K49" s="55">
        <f t="shared" si="5"/>
        <v>0</v>
      </c>
      <c r="L49" s="55">
        <f t="shared" si="5"/>
        <v>0</v>
      </c>
    </row>
    <row r="50" spans="1:12" s="62" customFormat="1" hidden="1" x14ac:dyDescent="0.2">
      <c r="A50" s="51" t="s">
        <v>159</v>
      </c>
      <c r="B50" s="53" t="s">
        <v>163</v>
      </c>
      <c r="C50" s="53" t="s">
        <v>73</v>
      </c>
      <c r="D50" s="53" t="s">
        <v>172</v>
      </c>
      <c r="E50" s="53">
        <v>43040</v>
      </c>
      <c r="F50" s="53">
        <v>240</v>
      </c>
      <c r="G50" s="53" t="s">
        <v>160</v>
      </c>
      <c r="H50" s="53"/>
      <c r="I50" s="53"/>
      <c r="J50" s="55">
        <f t="shared" si="5"/>
        <v>0</v>
      </c>
      <c r="K50" s="55">
        <f t="shared" si="5"/>
        <v>0</v>
      </c>
      <c r="L50" s="55">
        <f t="shared" si="5"/>
        <v>0</v>
      </c>
    </row>
    <row r="51" spans="1:12" s="62" customFormat="1" ht="12.75" hidden="1" customHeight="1" x14ac:dyDescent="0.2">
      <c r="A51" s="51" t="s">
        <v>161</v>
      </c>
      <c r="B51" s="53" t="s">
        <v>163</v>
      </c>
      <c r="C51" s="53" t="s">
        <v>73</v>
      </c>
      <c r="D51" s="53" t="s">
        <v>172</v>
      </c>
      <c r="E51" s="53">
        <v>43040</v>
      </c>
      <c r="F51" s="53">
        <v>240</v>
      </c>
      <c r="G51" s="53" t="s">
        <v>160</v>
      </c>
      <c r="H51" s="53" t="s">
        <v>149</v>
      </c>
      <c r="I51" s="53"/>
      <c r="J51" s="55">
        <f t="shared" si="5"/>
        <v>0</v>
      </c>
      <c r="K51" s="55">
        <f t="shared" si="5"/>
        <v>0</v>
      </c>
      <c r="L51" s="55">
        <f t="shared" si="5"/>
        <v>0</v>
      </c>
    </row>
    <row r="52" spans="1:12" s="62" customFormat="1" ht="48.75" hidden="1" customHeight="1" x14ac:dyDescent="0.2">
      <c r="A52" s="51" t="str">
        <f>$A$45</f>
        <v>Администрация Гузынского сельского поселения Большеберезниковского муниципального района Республики Мордовия</v>
      </c>
      <c r="B52" s="53" t="s">
        <v>163</v>
      </c>
      <c r="C52" s="53" t="s">
        <v>73</v>
      </c>
      <c r="D52" s="53" t="s">
        <v>172</v>
      </c>
      <c r="E52" s="53">
        <v>43040</v>
      </c>
      <c r="F52" s="53">
        <v>240</v>
      </c>
      <c r="G52" s="53" t="s">
        <v>160</v>
      </c>
      <c r="H52" s="53" t="s">
        <v>149</v>
      </c>
      <c r="I52" s="53">
        <f>'Приложение 2'!$B$9</f>
        <v>912</v>
      </c>
      <c r="J52" s="55">
        <f>'Приложение 2'!K156</f>
        <v>0</v>
      </c>
      <c r="K52" s="55">
        <f>'Приложение 2'!L156</f>
        <v>0</v>
      </c>
      <c r="L52" s="55">
        <f>'Приложение 2'!M156</f>
        <v>0</v>
      </c>
    </row>
    <row r="53" spans="1:12" ht="63" customHeight="1" x14ac:dyDescent="0.2">
      <c r="A53" s="61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53" s="48" t="s">
        <v>72</v>
      </c>
      <c r="C53" s="48" t="s">
        <v>73</v>
      </c>
      <c r="D53" s="48"/>
      <c r="E53" s="48"/>
      <c r="F53" s="48"/>
      <c r="G53" s="123"/>
      <c r="H53" s="123"/>
      <c r="I53" s="123"/>
      <c r="J53" s="50">
        <f>J54+J73</f>
        <v>1133.6999999999998</v>
      </c>
      <c r="K53" s="50">
        <f>K54+K73</f>
        <v>680.3</v>
      </c>
      <c r="L53" s="50">
        <f>L54+L73</f>
        <v>714.7</v>
      </c>
    </row>
    <row r="54" spans="1:12" ht="54.75" customHeight="1" x14ac:dyDescent="0.2">
      <c r="A54" s="51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54" s="53" t="s">
        <v>72</v>
      </c>
      <c r="C54" s="53" t="s">
        <v>56</v>
      </c>
      <c r="D54" s="53"/>
      <c r="E54" s="53"/>
      <c r="F54" s="53"/>
      <c r="G54" s="122"/>
      <c r="H54" s="122"/>
      <c r="I54" s="122"/>
      <c r="J54" s="55">
        <f>J55+J67+J61</f>
        <v>358.1</v>
      </c>
      <c r="K54" s="55">
        <f>K55+K67+K61</f>
        <v>288.29999999999995</v>
      </c>
      <c r="L54" s="55">
        <f>L55+L67+L61</f>
        <v>310.7</v>
      </c>
    </row>
    <row r="55" spans="1:12" ht="24" x14ac:dyDescent="0.2">
      <c r="A55" s="52" t="s">
        <v>75</v>
      </c>
      <c r="B55" s="53" t="s">
        <v>72</v>
      </c>
      <c r="C55" s="53" t="s">
        <v>56</v>
      </c>
      <c r="D55" s="53" t="s">
        <v>76</v>
      </c>
      <c r="E55" s="53">
        <v>41150</v>
      </c>
      <c r="F55" s="53"/>
      <c r="G55" s="53"/>
      <c r="H55" s="122"/>
      <c r="I55" s="122"/>
      <c r="J55" s="55">
        <f t="shared" ref="J55:L59" si="6">J56</f>
        <v>358.1</v>
      </c>
      <c r="K55" s="55">
        <f t="shared" si="6"/>
        <v>266.89999999999998</v>
      </c>
      <c r="L55" s="55">
        <f t="shared" si="6"/>
        <v>266.89999999999998</v>
      </c>
    </row>
    <row r="56" spans="1:12" ht="72" x14ac:dyDescent="0.2">
      <c r="A56" s="52" t="s">
        <v>77</v>
      </c>
      <c r="B56" s="53" t="s">
        <v>72</v>
      </c>
      <c r="C56" s="53" t="s">
        <v>56</v>
      </c>
      <c r="D56" s="53" t="s">
        <v>76</v>
      </c>
      <c r="E56" s="53">
        <v>41150</v>
      </c>
      <c r="F56" s="53">
        <v>100</v>
      </c>
      <c r="G56" s="53"/>
      <c r="H56" s="53"/>
      <c r="I56" s="122"/>
      <c r="J56" s="55">
        <f t="shared" si="6"/>
        <v>358.1</v>
      </c>
      <c r="K56" s="55">
        <f t="shared" si="6"/>
        <v>266.89999999999998</v>
      </c>
      <c r="L56" s="55">
        <f t="shared" si="6"/>
        <v>266.89999999999998</v>
      </c>
    </row>
    <row r="57" spans="1:12" ht="36" x14ac:dyDescent="0.2">
      <c r="A57" s="51" t="s">
        <v>78</v>
      </c>
      <c r="B57" s="53" t="s">
        <v>72</v>
      </c>
      <c r="C57" s="53" t="s">
        <v>56</v>
      </c>
      <c r="D57" s="53" t="s">
        <v>76</v>
      </c>
      <c r="E57" s="53">
        <v>41150</v>
      </c>
      <c r="F57" s="53">
        <v>120</v>
      </c>
      <c r="G57" s="53"/>
      <c r="H57" s="53"/>
      <c r="I57" s="53"/>
      <c r="J57" s="55">
        <f t="shared" si="6"/>
        <v>358.1</v>
      </c>
      <c r="K57" s="55">
        <f t="shared" si="6"/>
        <v>266.89999999999998</v>
      </c>
      <c r="L57" s="55">
        <f t="shared" si="6"/>
        <v>266.89999999999998</v>
      </c>
    </row>
    <row r="58" spans="1:12" x14ac:dyDescent="0.2">
      <c r="A58" s="51" t="s">
        <v>67</v>
      </c>
      <c r="B58" s="53" t="s">
        <v>72</v>
      </c>
      <c r="C58" s="53" t="s">
        <v>56</v>
      </c>
      <c r="D58" s="53" t="s">
        <v>76</v>
      </c>
      <c r="E58" s="53">
        <v>41150</v>
      </c>
      <c r="F58" s="53">
        <v>120</v>
      </c>
      <c r="G58" s="53" t="s">
        <v>68</v>
      </c>
      <c r="H58" s="53"/>
      <c r="I58" s="53"/>
      <c r="J58" s="55">
        <f t="shared" si="6"/>
        <v>358.1</v>
      </c>
      <c r="K58" s="55">
        <f t="shared" si="6"/>
        <v>266.89999999999998</v>
      </c>
      <c r="L58" s="55">
        <f t="shared" si="6"/>
        <v>266.89999999999998</v>
      </c>
    </row>
    <row r="59" spans="1:12" ht="41.25" customHeight="1" x14ac:dyDescent="0.2">
      <c r="A59" s="52" t="s">
        <v>69</v>
      </c>
      <c r="B59" s="53" t="s">
        <v>72</v>
      </c>
      <c r="C59" s="53" t="s">
        <v>56</v>
      </c>
      <c r="D59" s="53" t="s">
        <v>76</v>
      </c>
      <c r="E59" s="53">
        <v>41150</v>
      </c>
      <c r="F59" s="53">
        <v>120</v>
      </c>
      <c r="G59" s="129" t="s">
        <v>68</v>
      </c>
      <c r="H59" s="129" t="s">
        <v>70</v>
      </c>
      <c r="I59" s="122"/>
      <c r="J59" s="55">
        <f t="shared" si="6"/>
        <v>358.1</v>
      </c>
      <c r="K59" s="55">
        <f t="shared" si="6"/>
        <v>266.89999999999998</v>
      </c>
      <c r="L59" s="55">
        <f t="shared" si="6"/>
        <v>266.89999999999998</v>
      </c>
    </row>
    <row r="60" spans="1:12" ht="47.25" customHeight="1" x14ac:dyDescent="0.2">
      <c r="A60" s="51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60" s="53" t="s">
        <v>72</v>
      </c>
      <c r="C60" s="53" t="s">
        <v>56</v>
      </c>
      <c r="D60" s="53" t="s">
        <v>76</v>
      </c>
      <c r="E60" s="53">
        <v>41150</v>
      </c>
      <c r="F60" s="53">
        <v>120</v>
      </c>
      <c r="G60" s="53" t="s">
        <v>68</v>
      </c>
      <c r="H60" s="53" t="s">
        <v>70</v>
      </c>
      <c r="I60" s="53">
        <f>'Приложение 2'!$B$9</f>
        <v>912</v>
      </c>
      <c r="J60" s="55">
        <f>'Приложение 2'!K16</f>
        <v>358.1</v>
      </c>
      <c r="K60" s="55">
        <f>'Приложение 2'!L16</f>
        <v>266.89999999999998</v>
      </c>
      <c r="L60" s="55">
        <f>'Приложение 2'!M16</f>
        <v>266.89999999999998</v>
      </c>
    </row>
    <row r="61" spans="1:12" s="62" customFormat="1" ht="13.5" customHeight="1" x14ac:dyDescent="0.2">
      <c r="A61" s="100" t="s">
        <v>190</v>
      </c>
      <c r="B61" s="53" t="s">
        <v>72</v>
      </c>
      <c r="C61" s="53" t="s">
        <v>56</v>
      </c>
      <c r="D61" s="53" t="s">
        <v>76</v>
      </c>
      <c r="E61" s="53" t="s">
        <v>192</v>
      </c>
      <c r="F61" s="53"/>
      <c r="G61" s="53"/>
      <c r="H61" s="53"/>
      <c r="I61" s="53"/>
      <c r="J61" s="55">
        <f t="shared" ref="J61:L65" si="7">J62</f>
        <v>0</v>
      </c>
      <c r="K61" s="55">
        <f t="shared" si="7"/>
        <v>21.4</v>
      </c>
      <c r="L61" s="55">
        <f t="shared" si="7"/>
        <v>43.8</v>
      </c>
    </row>
    <row r="62" spans="1:12" s="62" customFormat="1" ht="12.75" customHeight="1" x14ac:dyDescent="0.2">
      <c r="A62" s="111" t="s">
        <v>113</v>
      </c>
      <c r="B62" s="53" t="s">
        <v>72</v>
      </c>
      <c r="C62" s="53" t="s">
        <v>56</v>
      </c>
      <c r="D62" s="53" t="s">
        <v>76</v>
      </c>
      <c r="E62" s="53" t="s">
        <v>192</v>
      </c>
      <c r="F62" s="53" t="s">
        <v>133</v>
      </c>
      <c r="G62" s="53"/>
      <c r="H62" s="53"/>
      <c r="I62" s="53"/>
      <c r="J62" s="55">
        <f t="shared" si="7"/>
        <v>0</v>
      </c>
      <c r="K62" s="55">
        <f t="shared" si="7"/>
        <v>21.4</v>
      </c>
      <c r="L62" s="55">
        <f t="shared" si="7"/>
        <v>43.8</v>
      </c>
    </row>
    <row r="63" spans="1:12" s="62" customFormat="1" ht="13.5" customHeight="1" x14ac:dyDescent="0.2">
      <c r="A63" s="100" t="s">
        <v>134</v>
      </c>
      <c r="B63" s="53" t="s">
        <v>72</v>
      </c>
      <c r="C63" s="53" t="s">
        <v>56</v>
      </c>
      <c r="D63" s="53" t="s">
        <v>76</v>
      </c>
      <c r="E63" s="53" t="s">
        <v>192</v>
      </c>
      <c r="F63" s="53" t="s">
        <v>193</v>
      </c>
      <c r="G63" s="53"/>
      <c r="H63" s="53"/>
      <c r="I63" s="53"/>
      <c r="J63" s="55">
        <f t="shared" si="7"/>
        <v>0</v>
      </c>
      <c r="K63" s="55">
        <f t="shared" si="7"/>
        <v>21.4</v>
      </c>
      <c r="L63" s="55">
        <f t="shared" si="7"/>
        <v>43.8</v>
      </c>
    </row>
    <row r="64" spans="1:12" s="62" customFormat="1" ht="13.5" customHeight="1" x14ac:dyDescent="0.2">
      <c r="A64" s="100" t="s">
        <v>190</v>
      </c>
      <c r="B64" s="53" t="s">
        <v>72</v>
      </c>
      <c r="C64" s="53" t="s">
        <v>56</v>
      </c>
      <c r="D64" s="53" t="s">
        <v>76</v>
      </c>
      <c r="E64" s="53" t="s">
        <v>192</v>
      </c>
      <c r="F64" s="53" t="s">
        <v>193</v>
      </c>
      <c r="G64" s="53" t="s">
        <v>191</v>
      </c>
      <c r="H64" s="53"/>
      <c r="I64" s="53"/>
      <c r="J64" s="55">
        <f t="shared" si="7"/>
        <v>0</v>
      </c>
      <c r="K64" s="55">
        <f t="shared" si="7"/>
        <v>21.4</v>
      </c>
      <c r="L64" s="55">
        <f t="shared" si="7"/>
        <v>43.8</v>
      </c>
    </row>
    <row r="65" spans="1:12" s="62" customFormat="1" ht="15.75" customHeight="1" x14ac:dyDescent="0.2">
      <c r="A65" s="105" t="s">
        <v>190</v>
      </c>
      <c r="B65" s="53" t="s">
        <v>72</v>
      </c>
      <c r="C65" s="53" t="s">
        <v>56</v>
      </c>
      <c r="D65" s="53" t="s">
        <v>76</v>
      </c>
      <c r="E65" s="53" t="s">
        <v>192</v>
      </c>
      <c r="F65" s="53" t="s">
        <v>193</v>
      </c>
      <c r="G65" s="53" t="s">
        <v>191</v>
      </c>
      <c r="H65" s="53" t="s">
        <v>191</v>
      </c>
      <c r="I65" s="53"/>
      <c r="J65" s="55">
        <f t="shared" si="7"/>
        <v>0</v>
      </c>
      <c r="K65" s="55">
        <f t="shared" si="7"/>
        <v>21.4</v>
      </c>
      <c r="L65" s="55">
        <f t="shared" si="7"/>
        <v>43.8</v>
      </c>
    </row>
    <row r="66" spans="1:12" s="62" customFormat="1" ht="47.25" customHeight="1" x14ac:dyDescent="0.2">
      <c r="A66" s="51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66" s="53" t="s">
        <v>72</v>
      </c>
      <c r="C66" s="53" t="s">
        <v>56</v>
      </c>
      <c r="D66" s="53" t="s">
        <v>76</v>
      </c>
      <c r="E66" s="53" t="s">
        <v>192</v>
      </c>
      <c r="F66" s="53" t="s">
        <v>193</v>
      </c>
      <c r="G66" s="53" t="s">
        <v>191</v>
      </c>
      <c r="H66" s="53" t="s">
        <v>191</v>
      </c>
      <c r="I66" s="53">
        <f>'Приложение 2'!$B$9</f>
        <v>912</v>
      </c>
      <c r="J66" s="55">
        <f>'Приложение 2'!K187</f>
        <v>0</v>
      </c>
      <c r="K66" s="55">
        <f>'Приложение 2'!L187</f>
        <v>21.4</v>
      </c>
      <c r="L66" s="55">
        <f>'Приложение 2'!M187</f>
        <v>43.8</v>
      </c>
    </row>
    <row r="67" spans="1:12" ht="60" hidden="1" x14ac:dyDescent="0.2">
      <c r="A67" s="52" t="s">
        <v>83</v>
      </c>
      <c r="B67" s="53" t="s">
        <v>72</v>
      </c>
      <c r="C67" s="53" t="s">
        <v>56</v>
      </c>
      <c r="D67" s="53" t="s">
        <v>76</v>
      </c>
      <c r="E67" s="53" t="s">
        <v>84</v>
      </c>
      <c r="F67" s="53"/>
      <c r="G67" s="53"/>
      <c r="H67" s="122"/>
      <c r="I67" s="122"/>
      <c r="J67" s="55">
        <f t="shared" ref="J67:L71" si="8">J68</f>
        <v>0</v>
      </c>
      <c r="K67" s="55">
        <f t="shared" si="8"/>
        <v>0</v>
      </c>
      <c r="L67" s="55">
        <f t="shared" si="8"/>
        <v>0</v>
      </c>
    </row>
    <row r="68" spans="1:12" ht="72" hidden="1" x14ac:dyDescent="0.2">
      <c r="A68" s="52" t="s">
        <v>77</v>
      </c>
      <c r="B68" s="53" t="s">
        <v>72</v>
      </c>
      <c r="C68" s="53" t="s">
        <v>56</v>
      </c>
      <c r="D68" s="53" t="s">
        <v>76</v>
      </c>
      <c r="E68" s="53" t="s">
        <v>84</v>
      </c>
      <c r="F68" s="53" t="s">
        <v>85</v>
      </c>
      <c r="G68" s="53"/>
      <c r="H68" s="53"/>
      <c r="I68" s="122"/>
      <c r="J68" s="55">
        <f t="shared" si="8"/>
        <v>0</v>
      </c>
      <c r="K68" s="55">
        <f t="shared" si="8"/>
        <v>0</v>
      </c>
      <c r="L68" s="55">
        <f t="shared" si="8"/>
        <v>0</v>
      </c>
    </row>
    <row r="69" spans="1:12" ht="36" hidden="1" x14ac:dyDescent="0.2">
      <c r="A69" s="51" t="s">
        <v>78</v>
      </c>
      <c r="B69" s="53" t="s">
        <v>72</v>
      </c>
      <c r="C69" s="53" t="s">
        <v>56</v>
      </c>
      <c r="D69" s="53" t="s">
        <v>76</v>
      </c>
      <c r="E69" s="53" t="s">
        <v>84</v>
      </c>
      <c r="F69" s="53" t="s">
        <v>86</v>
      </c>
      <c r="G69" s="53"/>
      <c r="H69" s="53"/>
      <c r="I69" s="53"/>
      <c r="J69" s="55">
        <f t="shared" si="8"/>
        <v>0</v>
      </c>
      <c r="K69" s="55">
        <f t="shared" si="8"/>
        <v>0</v>
      </c>
      <c r="L69" s="55">
        <f t="shared" si="8"/>
        <v>0</v>
      </c>
    </row>
    <row r="70" spans="1:12" hidden="1" x14ac:dyDescent="0.2">
      <c r="A70" s="51" t="s">
        <v>67</v>
      </c>
      <c r="B70" s="53" t="s">
        <v>72</v>
      </c>
      <c r="C70" s="53" t="s">
        <v>56</v>
      </c>
      <c r="D70" s="53" t="s">
        <v>76</v>
      </c>
      <c r="E70" s="53" t="s">
        <v>84</v>
      </c>
      <c r="F70" s="53" t="s">
        <v>86</v>
      </c>
      <c r="G70" s="122" t="s">
        <v>68</v>
      </c>
      <c r="H70" s="122"/>
      <c r="I70" s="122"/>
      <c r="J70" s="55">
        <f t="shared" si="8"/>
        <v>0</v>
      </c>
      <c r="K70" s="55">
        <f t="shared" si="8"/>
        <v>0</v>
      </c>
      <c r="L70" s="55">
        <f t="shared" si="8"/>
        <v>0</v>
      </c>
    </row>
    <row r="71" spans="1:12" ht="36.75" hidden="1" customHeight="1" x14ac:dyDescent="0.2">
      <c r="A71" s="51" t="s">
        <v>69</v>
      </c>
      <c r="B71" s="53" t="s">
        <v>72</v>
      </c>
      <c r="C71" s="53" t="s">
        <v>56</v>
      </c>
      <c r="D71" s="53" t="s">
        <v>76</v>
      </c>
      <c r="E71" s="53" t="s">
        <v>84</v>
      </c>
      <c r="F71" s="53" t="s">
        <v>86</v>
      </c>
      <c r="G71" s="129" t="s">
        <v>68</v>
      </c>
      <c r="H71" s="129" t="s">
        <v>70</v>
      </c>
      <c r="I71" s="122"/>
      <c r="J71" s="55">
        <f t="shared" si="8"/>
        <v>0</v>
      </c>
      <c r="K71" s="55">
        <f t="shared" si="8"/>
        <v>0</v>
      </c>
      <c r="L71" s="55">
        <f t="shared" si="8"/>
        <v>0</v>
      </c>
    </row>
    <row r="72" spans="1:12" ht="48.75" hidden="1" customHeight="1" x14ac:dyDescent="0.2">
      <c r="A72" s="52" t="str">
        <f>$A$60</f>
        <v>Администрация Гузынского сельского поселения Большеберезниковского муниципального района Республики Мордовия</v>
      </c>
      <c r="B72" s="53" t="s">
        <v>72</v>
      </c>
      <c r="C72" s="53" t="s">
        <v>56</v>
      </c>
      <c r="D72" s="53" t="s">
        <v>76</v>
      </c>
      <c r="E72" s="53" t="s">
        <v>84</v>
      </c>
      <c r="F72" s="53" t="s">
        <v>86</v>
      </c>
      <c r="G72" s="53" t="s">
        <v>68</v>
      </c>
      <c r="H72" s="129" t="s">
        <v>70</v>
      </c>
      <c r="I72" s="129">
        <f>'Приложение 2'!$B$9</f>
        <v>912</v>
      </c>
      <c r="J72" s="55">
        <f>'Приложение 2'!K23</f>
        <v>0</v>
      </c>
      <c r="K72" s="55">
        <f>'Приложение 2'!L23</f>
        <v>0</v>
      </c>
      <c r="L72" s="55">
        <f>'Приложение 2'!M23</f>
        <v>0</v>
      </c>
    </row>
    <row r="73" spans="1:12" ht="61.5" customHeight="1" x14ac:dyDescent="0.2">
      <c r="A73" s="51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73" s="53">
        <v>65</v>
      </c>
      <c r="C73" s="53">
        <v>2</v>
      </c>
      <c r="D73" s="53"/>
      <c r="E73" s="53"/>
      <c r="F73" s="53"/>
      <c r="G73" s="53"/>
      <c r="H73" s="53"/>
      <c r="I73" s="53"/>
      <c r="J73" s="55">
        <f>J74+J80+J100+J111</f>
        <v>775.59999999999991</v>
      </c>
      <c r="K73" s="55">
        <f>K74+K80+K100+K111</f>
        <v>392</v>
      </c>
      <c r="L73" s="55">
        <f>L74+L80+L100+L111</f>
        <v>404</v>
      </c>
    </row>
    <row r="74" spans="1:12" ht="36" x14ac:dyDescent="0.2">
      <c r="A74" s="51" t="s">
        <v>93</v>
      </c>
      <c r="B74" s="53">
        <v>65</v>
      </c>
      <c r="C74" s="53">
        <v>2</v>
      </c>
      <c r="D74" s="53" t="s">
        <v>76</v>
      </c>
      <c r="E74" s="53">
        <v>41110</v>
      </c>
      <c r="F74" s="53"/>
      <c r="G74" s="122"/>
      <c r="H74" s="122"/>
      <c r="I74" s="122"/>
      <c r="J74" s="55">
        <f t="shared" ref="J74:L78" si="9">J75</f>
        <v>493.6</v>
      </c>
      <c r="K74" s="55">
        <f t="shared" si="9"/>
        <v>325.5</v>
      </c>
      <c r="L74" s="55">
        <f t="shared" si="9"/>
        <v>338.5</v>
      </c>
    </row>
    <row r="75" spans="1:12" ht="72" x14ac:dyDescent="0.2">
      <c r="A75" s="51" t="s">
        <v>77</v>
      </c>
      <c r="B75" s="53">
        <v>65</v>
      </c>
      <c r="C75" s="53">
        <v>2</v>
      </c>
      <c r="D75" s="53" t="s">
        <v>76</v>
      </c>
      <c r="E75" s="53">
        <v>41110</v>
      </c>
      <c r="F75" s="53">
        <v>100</v>
      </c>
      <c r="G75" s="53"/>
      <c r="H75" s="53"/>
      <c r="I75" s="53"/>
      <c r="J75" s="55">
        <f t="shared" si="9"/>
        <v>493.6</v>
      </c>
      <c r="K75" s="55">
        <f t="shared" si="9"/>
        <v>325.5</v>
      </c>
      <c r="L75" s="55">
        <f t="shared" si="9"/>
        <v>338.5</v>
      </c>
    </row>
    <row r="76" spans="1:12" ht="36" x14ac:dyDescent="0.2">
      <c r="A76" s="51" t="s">
        <v>78</v>
      </c>
      <c r="B76" s="53">
        <v>65</v>
      </c>
      <c r="C76" s="53">
        <v>2</v>
      </c>
      <c r="D76" s="53" t="s">
        <v>76</v>
      </c>
      <c r="E76" s="53">
        <v>41110</v>
      </c>
      <c r="F76" s="53">
        <v>120</v>
      </c>
      <c r="G76" s="122"/>
      <c r="H76" s="122"/>
      <c r="I76" s="122"/>
      <c r="J76" s="55">
        <f t="shared" si="9"/>
        <v>493.6</v>
      </c>
      <c r="K76" s="55">
        <f t="shared" si="9"/>
        <v>325.5</v>
      </c>
      <c r="L76" s="55">
        <f t="shared" si="9"/>
        <v>338.5</v>
      </c>
    </row>
    <row r="77" spans="1:12" x14ac:dyDescent="0.2">
      <c r="A77" s="51" t="s">
        <v>67</v>
      </c>
      <c r="B77" s="53">
        <v>65</v>
      </c>
      <c r="C77" s="53">
        <v>2</v>
      </c>
      <c r="D77" s="53" t="s">
        <v>76</v>
      </c>
      <c r="E77" s="53">
        <v>41110</v>
      </c>
      <c r="F77" s="53">
        <v>120</v>
      </c>
      <c r="G77" s="122" t="s">
        <v>68</v>
      </c>
      <c r="H77" s="122"/>
      <c r="I77" s="122"/>
      <c r="J77" s="55">
        <f t="shared" si="9"/>
        <v>493.6</v>
      </c>
      <c r="K77" s="55">
        <f t="shared" si="9"/>
        <v>325.5</v>
      </c>
      <c r="L77" s="55">
        <f t="shared" si="9"/>
        <v>338.5</v>
      </c>
    </row>
    <row r="78" spans="1:12" ht="60" customHeight="1" x14ac:dyDescent="0.2">
      <c r="A78" s="52" t="s">
        <v>90</v>
      </c>
      <c r="B78" s="53">
        <v>65</v>
      </c>
      <c r="C78" s="53">
        <v>2</v>
      </c>
      <c r="D78" s="53" t="s">
        <v>76</v>
      </c>
      <c r="E78" s="53">
        <v>41110</v>
      </c>
      <c r="F78" s="53">
        <v>120</v>
      </c>
      <c r="G78" s="53" t="s">
        <v>68</v>
      </c>
      <c r="H78" s="129" t="s">
        <v>91</v>
      </c>
      <c r="I78" s="122"/>
      <c r="J78" s="55">
        <f t="shared" si="9"/>
        <v>493.6</v>
      </c>
      <c r="K78" s="55">
        <f t="shared" si="9"/>
        <v>325.5</v>
      </c>
      <c r="L78" s="55">
        <f t="shared" si="9"/>
        <v>338.5</v>
      </c>
    </row>
    <row r="79" spans="1:12" ht="51" customHeight="1" x14ac:dyDescent="0.2">
      <c r="A79" s="52" t="str">
        <f>$A$72</f>
        <v>Администрация Гузынского сельского поселения Большеберезниковского муниципального района Республики Мордовия</v>
      </c>
      <c r="B79" s="53">
        <v>65</v>
      </c>
      <c r="C79" s="53">
        <v>2</v>
      </c>
      <c r="D79" s="53" t="s">
        <v>76</v>
      </c>
      <c r="E79" s="53">
        <v>41110</v>
      </c>
      <c r="F79" s="53">
        <v>120</v>
      </c>
      <c r="G79" s="53" t="s">
        <v>68</v>
      </c>
      <c r="H79" s="53" t="s">
        <v>91</v>
      </c>
      <c r="I79" s="129">
        <f>'Приложение 2'!$B$9</f>
        <v>912</v>
      </c>
      <c r="J79" s="55">
        <f>'Приложение 2'!K33</f>
        <v>493.6</v>
      </c>
      <c r="K79" s="55">
        <f>'Приложение 2'!L33</f>
        <v>325.5</v>
      </c>
      <c r="L79" s="55">
        <f>'Приложение 2'!M33</f>
        <v>338.5</v>
      </c>
    </row>
    <row r="80" spans="1:12" ht="24" x14ac:dyDescent="0.2">
      <c r="A80" s="51" t="s">
        <v>94</v>
      </c>
      <c r="B80" s="53">
        <v>65</v>
      </c>
      <c r="C80" s="53">
        <v>2</v>
      </c>
      <c r="D80" s="53" t="s">
        <v>76</v>
      </c>
      <c r="E80" s="53" t="s">
        <v>95</v>
      </c>
      <c r="F80" s="53"/>
      <c r="G80" s="53"/>
      <c r="H80" s="53"/>
      <c r="I80" s="53"/>
      <c r="J80" s="55">
        <f>J81+J86+J91</f>
        <v>171.7</v>
      </c>
      <c r="K80" s="55">
        <f>K81+K86+K91</f>
        <v>66.199999999999989</v>
      </c>
      <c r="L80" s="55">
        <f>L81+L86+L91</f>
        <v>65.2</v>
      </c>
    </row>
    <row r="81" spans="1:12" ht="72" x14ac:dyDescent="0.2">
      <c r="A81" s="52" t="s">
        <v>77</v>
      </c>
      <c r="B81" s="53">
        <v>65</v>
      </c>
      <c r="C81" s="53">
        <v>2</v>
      </c>
      <c r="D81" s="53" t="s">
        <v>76</v>
      </c>
      <c r="E81" s="53" t="s">
        <v>95</v>
      </c>
      <c r="F81" s="53">
        <v>100</v>
      </c>
      <c r="G81" s="53"/>
      <c r="H81" s="122"/>
      <c r="I81" s="122"/>
      <c r="J81" s="55">
        <f t="shared" ref="J81:L84" si="10">J82</f>
        <v>0.6</v>
      </c>
      <c r="K81" s="55">
        <f t="shared" si="10"/>
        <v>0.6</v>
      </c>
      <c r="L81" s="55">
        <f t="shared" si="10"/>
        <v>0.6</v>
      </c>
    </row>
    <row r="82" spans="1:12" ht="36" x14ac:dyDescent="0.2">
      <c r="A82" s="52" t="s">
        <v>78</v>
      </c>
      <c r="B82" s="53">
        <v>65</v>
      </c>
      <c r="C82" s="53">
        <v>2</v>
      </c>
      <c r="D82" s="53" t="s">
        <v>76</v>
      </c>
      <c r="E82" s="53" t="s">
        <v>95</v>
      </c>
      <c r="F82" s="53">
        <v>120</v>
      </c>
      <c r="G82" s="53"/>
      <c r="H82" s="53"/>
      <c r="I82" s="122"/>
      <c r="J82" s="55">
        <f t="shared" si="10"/>
        <v>0.6</v>
      </c>
      <c r="K82" s="55">
        <f t="shared" si="10"/>
        <v>0.6</v>
      </c>
      <c r="L82" s="55">
        <f t="shared" si="10"/>
        <v>0.6</v>
      </c>
    </row>
    <row r="83" spans="1:12" x14ac:dyDescent="0.2">
      <c r="A83" s="51" t="s">
        <v>67</v>
      </c>
      <c r="B83" s="53">
        <v>65</v>
      </c>
      <c r="C83" s="53">
        <v>2</v>
      </c>
      <c r="D83" s="53" t="s">
        <v>76</v>
      </c>
      <c r="E83" s="53" t="s">
        <v>95</v>
      </c>
      <c r="F83" s="53">
        <v>120</v>
      </c>
      <c r="G83" s="53" t="s">
        <v>68</v>
      </c>
      <c r="H83" s="53"/>
      <c r="I83" s="53"/>
      <c r="J83" s="55">
        <f t="shared" si="10"/>
        <v>0.6</v>
      </c>
      <c r="K83" s="55">
        <f t="shared" si="10"/>
        <v>0.6</v>
      </c>
      <c r="L83" s="55">
        <f t="shared" si="10"/>
        <v>0.6</v>
      </c>
    </row>
    <row r="84" spans="1:12" ht="64.5" customHeight="1" x14ac:dyDescent="0.2">
      <c r="A84" s="51" t="s">
        <v>90</v>
      </c>
      <c r="B84" s="53">
        <v>65</v>
      </c>
      <c r="C84" s="53">
        <v>2</v>
      </c>
      <c r="D84" s="53" t="s">
        <v>76</v>
      </c>
      <c r="E84" s="53" t="s">
        <v>95</v>
      </c>
      <c r="F84" s="53">
        <v>120</v>
      </c>
      <c r="G84" s="53" t="s">
        <v>68</v>
      </c>
      <c r="H84" s="53" t="s">
        <v>91</v>
      </c>
      <c r="I84" s="53"/>
      <c r="J84" s="55">
        <f t="shared" si="10"/>
        <v>0.6</v>
      </c>
      <c r="K84" s="55">
        <f t="shared" si="10"/>
        <v>0.6</v>
      </c>
      <c r="L84" s="55">
        <f t="shared" si="10"/>
        <v>0.6</v>
      </c>
    </row>
    <row r="85" spans="1:12" ht="48" customHeight="1" x14ac:dyDescent="0.2">
      <c r="A85" s="51" t="str">
        <f>$A$79</f>
        <v>Администрация Гузынского сельского поселения Большеберезниковского муниципального района Республики Мордовия</v>
      </c>
      <c r="B85" s="53">
        <v>65</v>
      </c>
      <c r="C85" s="53">
        <v>2</v>
      </c>
      <c r="D85" s="53" t="s">
        <v>76</v>
      </c>
      <c r="E85" s="53" t="s">
        <v>95</v>
      </c>
      <c r="F85" s="53">
        <v>120</v>
      </c>
      <c r="G85" s="53" t="s">
        <v>68</v>
      </c>
      <c r="H85" s="53" t="s">
        <v>91</v>
      </c>
      <c r="I85" s="53">
        <f>'Приложение 2'!$B$9</f>
        <v>912</v>
      </c>
      <c r="J85" s="55">
        <f>'Приложение 2'!K40</f>
        <v>0.6</v>
      </c>
      <c r="K85" s="55">
        <f>'Приложение 2'!L40</f>
        <v>0.6</v>
      </c>
      <c r="L85" s="55">
        <f>'Приложение 2'!M40</f>
        <v>0.6</v>
      </c>
    </row>
    <row r="86" spans="1:12" ht="24" x14ac:dyDescent="0.2">
      <c r="A86" s="51" t="s">
        <v>98</v>
      </c>
      <c r="B86" s="53">
        <v>65</v>
      </c>
      <c r="C86" s="53">
        <v>2</v>
      </c>
      <c r="D86" s="53" t="s">
        <v>76</v>
      </c>
      <c r="E86" s="53" t="s">
        <v>95</v>
      </c>
      <c r="F86" s="53">
        <v>200</v>
      </c>
      <c r="G86" s="122"/>
      <c r="H86" s="122"/>
      <c r="I86" s="122"/>
      <c r="J86" s="55">
        <f t="shared" ref="J86:L89" si="11">J87</f>
        <v>151.1</v>
      </c>
      <c r="K86" s="55">
        <f t="shared" si="11"/>
        <v>55.599999999999994</v>
      </c>
      <c r="L86" s="55">
        <f t="shared" si="11"/>
        <v>54.6</v>
      </c>
    </row>
    <row r="87" spans="1:12" ht="36" x14ac:dyDescent="0.2">
      <c r="A87" s="52" t="s">
        <v>99</v>
      </c>
      <c r="B87" s="53">
        <v>65</v>
      </c>
      <c r="C87" s="53">
        <v>2</v>
      </c>
      <c r="D87" s="53" t="s">
        <v>76</v>
      </c>
      <c r="E87" s="53" t="s">
        <v>95</v>
      </c>
      <c r="F87" s="53">
        <v>240</v>
      </c>
      <c r="G87" s="53"/>
      <c r="H87" s="122"/>
      <c r="I87" s="122"/>
      <c r="J87" s="55">
        <f t="shared" si="11"/>
        <v>151.1</v>
      </c>
      <c r="K87" s="55">
        <f t="shared" si="11"/>
        <v>55.599999999999994</v>
      </c>
      <c r="L87" s="55">
        <f t="shared" si="11"/>
        <v>54.6</v>
      </c>
    </row>
    <row r="88" spans="1:12" x14ac:dyDescent="0.2">
      <c r="A88" s="52" t="s">
        <v>67</v>
      </c>
      <c r="B88" s="53">
        <v>65</v>
      </c>
      <c r="C88" s="53">
        <v>2</v>
      </c>
      <c r="D88" s="53" t="s">
        <v>76</v>
      </c>
      <c r="E88" s="53" t="s">
        <v>95</v>
      </c>
      <c r="F88" s="53">
        <v>240</v>
      </c>
      <c r="G88" s="53" t="s">
        <v>68</v>
      </c>
      <c r="H88" s="53"/>
      <c r="I88" s="122"/>
      <c r="J88" s="55">
        <f t="shared" si="11"/>
        <v>151.1</v>
      </c>
      <c r="K88" s="55">
        <f t="shared" si="11"/>
        <v>55.599999999999994</v>
      </c>
      <c r="L88" s="55">
        <f t="shared" si="11"/>
        <v>54.6</v>
      </c>
    </row>
    <row r="89" spans="1:12" ht="59.25" customHeight="1" x14ac:dyDescent="0.2">
      <c r="A89" s="51" t="s">
        <v>90</v>
      </c>
      <c r="B89" s="53">
        <v>65</v>
      </c>
      <c r="C89" s="53">
        <v>2</v>
      </c>
      <c r="D89" s="53" t="s">
        <v>76</v>
      </c>
      <c r="E89" s="53" t="s">
        <v>95</v>
      </c>
      <c r="F89" s="53">
        <v>240</v>
      </c>
      <c r="G89" s="53" t="s">
        <v>68</v>
      </c>
      <c r="H89" s="53" t="s">
        <v>91</v>
      </c>
      <c r="I89" s="53"/>
      <c r="J89" s="55">
        <f t="shared" si="11"/>
        <v>151.1</v>
      </c>
      <c r="K89" s="55">
        <f t="shared" si="11"/>
        <v>55.599999999999994</v>
      </c>
      <c r="L89" s="55">
        <f t="shared" si="11"/>
        <v>54.6</v>
      </c>
    </row>
    <row r="90" spans="1:12" ht="49.5" customHeight="1" x14ac:dyDescent="0.2">
      <c r="A90" s="51" t="str">
        <f>$A$85</f>
        <v>Администрация Гузынского сельского поселения Большеберезниковского муниципального района Республики Мордовия</v>
      </c>
      <c r="B90" s="53">
        <v>65</v>
      </c>
      <c r="C90" s="53">
        <v>2</v>
      </c>
      <c r="D90" s="53" t="s">
        <v>76</v>
      </c>
      <c r="E90" s="53" t="s">
        <v>95</v>
      </c>
      <c r="F90" s="53">
        <v>240</v>
      </c>
      <c r="G90" s="53" t="s">
        <v>68</v>
      </c>
      <c r="H90" s="53" t="s">
        <v>91</v>
      </c>
      <c r="I90" s="53">
        <f>'Приложение 2'!$B$9</f>
        <v>912</v>
      </c>
      <c r="J90" s="55">
        <f>'Приложение 2'!K44</f>
        <v>151.1</v>
      </c>
      <c r="K90" s="55">
        <f>'Приложение 2'!L44</f>
        <v>55.599999999999994</v>
      </c>
      <c r="L90" s="55">
        <f>'Приложение 2'!M44</f>
        <v>54.6</v>
      </c>
    </row>
    <row r="91" spans="1:12" x14ac:dyDescent="0.2">
      <c r="A91" s="51" t="s">
        <v>113</v>
      </c>
      <c r="B91" s="53">
        <v>65</v>
      </c>
      <c r="C91" s="53">
        <v>2</v>
      </c>
      <c r="D91" s="53" t="s">
        <v>76</v>
      </c>
      <c r="E91" s="53" t="s">
        <v>95</v>
      </c>
      <c r="F91" s="53">
        <v>800</v>
      </c>
      <c r="G91" s="122"/>
      <c r="H91" s="122"/>
      <c r="I91" s="122"/>
      <c r="J91" s="55">
        <f>J96+J92</f>
        <v>20</v>
      </c>
      <c r="K91" s="55">
        <f>K96+K92</f>
        <v>10</v>
      </c>
      <c r="L91" s="55">
        <f>L96+L92</f>
        <v>10</v>
      </c>
    </row>
    <row r="92" spans="1:12" s="62" customFormat="1" x14ac:dyDescent="0.2">
      <c r="A92" s="51" t="s">
        <v>114</v>
      </c>
      <c r="B92" s="53">
        <v>65</v>
      </c>
      <c r="C92" s="53">
        <v>2</v>
      </c>
      <c r="D92" s="53" t="s">
        <v>76</v>
      </c>
      <c r="E92" s="53" t="s">
        <v>95</v>
      </c>
      <c r="F92" s="53" t="s">
        <v>115</v>
      </c>
      <c r="G92" s="53"/>
      <c r="H92" s="53"/>
      <c r="I92" s="53"/>
      <c r="J92" s="55">
        <f t="shared" ref="J92:L94" si="12">J93</f>
        <v>2</v>
      </c>
      <c r="K92" s="55">
        <f t="shared" si="12"/>
        <v>0</v>
      </c>
      <c r="L92" s="55">
        <f t="shared" si="12"/>
        <v>0</v>
      </c>
    </row>
    <row r="93" spans="1:12" s="62" customFormat="1" x14ac:dyDescent="0.2">
      <c r="A93" s="51" t="s">
        <v>67</v>
      </c>
      <c r="B93" s="53">
        <v>65</v>
      </c>
      <c r="C93" s="53">
        <v>2</v>
      </c>
      <c r="D93" s="53" t="s">
        <v>76</v>
      </c>
      <c r="E93" s="53" t="s">
        <v>95</v>
      </c>
      <c r="F93" s="53" t="s">
        <v>115</v>
      </c>
      <c r="G93" s="122" t="s">
        <v>68</v>
      </c>
      <c r="H93" s="122"/>
      <c r="I93" s="122"/>
      <c r="J93" s="55">
        <f t="shared" si="12"/>
        <v>2</v>
      </c>
      <c r="K93" s="55">
        <f t="shared" si="12"/>
        <v>0</v>
      </c>
      <c r="L93" s="55">
        <f t="shared" si="12"/>
        <v>0</v>
      </c>
    </row>
    <row r="94" spans="1:12" s="62" customFormat="1" ht="60" x14ac:dyDescent="0.2">
      <c r="A94" s="51" t="s">
        <v>90</v>
      </c>
      <c r="B94" s="53">
        <v>65</v>
      </c>
      <c r="C94" s="53">
        <v>2</v>
      </c>
      <c r="D94" s="53" t="s">
        <v>76</v>
      </c>
      <c r="E94" s="53" t="s">
        <v>95</v>
      </c>
      <c r="F94" s="53" t="s">
        <v>115</v>
      </c>
      <c r="G94" s="53" t="s">
        <v>68</v>
      </c>
      <c r="H94" s="53" t="s">
        <v>91</v>
      </c>
      <c r="I94" s="122"/>
      <c r="J94" s="55">
        <f t="shared" si="12"/>
        <v>2</v>
      </c>
      <c r="K94" s="55">
        <f t="shared" si="12"/>
        <v>0</v>
      </c>
      <c r="L94" s="55">
        <f t="shared" si="12"/>
        <v>0</v>
      </c>
    </row>
    <row r="95" spans="1:12" s="62" customFormat="1" ht="48" x14ac:dyDescent="0.2">
      <c r="A95" s="52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5" s="53">
        <v>65</v>
      </c>
      <c r="C95" s="53">
        <v>2</v>
      </c>
      <c r="D95" s="53" t="s">
        <v>76</v>
      </c>
      <c r="E95" s="53" t="s">
        <v>95</v>
      </c>
      <c r="F95" s="53" t="s">
        <v>115</v>
      </c>
      <c r="G95" s="53" t="s">
        <v>68</v>
      </c>
      <c r="H95" s="53" t="s">
        <v>91</v>
      </c>
      <c r="I95" s="53">
        <f>$I$90</f>
        <v>912</v>
      </c>
      <c r="J95" s="55">
        <f>'Приложение 2'!K57</f>
        <v>2</v>
      </c>
      <c r="K95" s="55">
        <f>'Приложение 2'!L57</f>
        <v>0</v>
      </c>
      <c r="L95" s="55">
        <f>'Приложение 2'!M57</f>
        <v>0</v>
      </c>
    </row>
    <row r="96" spans="1:12" x14ac:dyDescent="0.2">
      <c r="A96" s="51" t="s">
        <v>119</v>
      </c>
      <c r="B96" s="53">
        <v>65</v>
      </c>
      <c r="C96" s="53">
        <v>2</v>
      </c>
      <c r="D96" s="53" t="s">
        <v>76</v>
      </c>
      <c r="E96" s="53" t="s">
        <v>95</v>
      </c>
      <c r="F96" s="53">
        <v>850</v>
      </c>
      <c r="G96" s="53"/>
      <c r="H96" s="53"/>
      <c r="I96" s="53"/>
      <c r="J96" s="55">
        <f t="shared" ref="J96:L98" si="13">J97</f>
        <v>18</v>
      </c>
      <c r="K96" s="55">
        <f t="shared" si="13"/>
        <v>10</v>
      </c>
      <c r="L96" s="55">
        <f t="shared" si="13"/>
        <v>10</v>
      </c>
    </row>
    <row r="97" spans="1:12" x14ac:dyDescent="0.2">
      <c r="A97" s="51" t="s">
        <v>67</v>
      </c>
      <c r="B97" s="53">
        <v>65</v>
      </c>
      <c r="C97" s="53">
        <v>2</v>
      </c>
      <c r="D97" s="53" t="s">
        <v>76</v>
      </c>
      <c r="E97" s="53" t="s">
        <v>95</v>
      </c>
      <c r="F97" s="53">
        <v>850</v>
      </c>
      <c r="G97" s="122" t="s">
        <v>68</v>
      </c>
      <c r="H97" s="122"/>
      <c r="I97" s="122"/>
      <c r="J97" s="55">
        <f t="shared" si="13"/>
        <v>18</v>
      </c>
      <c r="K97" s="55">
        <f t="shared" si="13"/>
        <v>10</v>
      </c>
      <c r="L97" s="55">
        <f t="shared" si="13"/>
        <v>10</v>
      </c>
    </row>
    <row r="98" spans="1:12" ht="63.75" customHeight="1" x14ac:dyDescent="0.2">
      <c r="A98" s="51" t="s">
        <v>90</v>
      </c>
      <c r="B98" s="53">
        <v>65</v>
      </c>
      <c r="C98" s="53">
        <v>2</v>
      </c>
      <c r="D98" s="53" t="s">
        <v>76</v>
      </c>
      <c r="E98" s="53" t="s">
        <v>95</v>
      </c>
      <c r="F98" s="53">
        <v>850</v>
      </c>
      <c r="G98" s="53" t="s">
        <v>68</v>
      </c>
      <c r="H98" s="53" t="s">
        <v>91</v>
      </c>
      <c r="I98" s="122"/>
      <c r="J98" s="55">
        <f t="shared" si="13"/>
        <v>18</v>
      </c>
      <c r="K98" s="55">
        <f t="shared" si="13"/>
        <v>10</v>
      </c>
      <c r="L98" s="55">
        <f t="shared" si="13"/>
        <v>10</v>
      </c>
    </row>
    <row r="99" spans="1:12" ht="54.75" customHeight="1" x14ac:dyDescent="0.2">
      <c r="A99" s="52" t="str">
        <f>$A$90</f>
        <v>Администрация Гузынского сельского поселения Большеберезниковского муниципального района Республики Мордовия</v>
      </c>
      <c r="B99" s="53">
        <v>65</v>
      </c>
      <c r="C99" s="53">
        <v>2</v>
      </c>
      <c r="D99" s="53" t="s">
        <v>76</v>
      </c>
      <c r="E99" s="53" t="s">
        <v>95</v>
      </c>
      <c r="F99" s="53">
        <v>850</v>
      </c>
      <c r="G99" s="53" t="s">
        <v>68</v>
      </c>
      <c r="H99" s="53" t="s">
        <v>91</v>
      </c>
      <c r="I99" s="53">
        <f>$I$90</f>
        <v>912</v>
      </c>
      <c r="J99" s="55">
        <f>'Приложение 2'!K60</f>
        <v>18</v>
      </c>
      <c r="K99" s="55">
        <f>'Приложение 2'!L60</f>
        <v>10</v>
      </c>
      <c r="L99" s="55">
        <f>'Приложение 2'!M60</f>
        <v>10</v>
      </c>
    </row>
    <row r="100" spans="1:12" ht="60" x14ac:dyDescent="0.2">
      <c r="A100" s="52" t="s">
        <v>83</v>
      </c>
      <c r="B100" s="53">
        <v>65</v>
      </c>
      <c r="C100" s="53">
        <v>2</v>
      </c>
      <c r="D100" s="53" t="s">
        <v>76</v>
      </c>
      <c r="E100" s="53" t="s">
        <v>84</v>
      </c>
      <c r="F100" s="53"/>
      <c r="G100" s="53"/>
      <c r="H100" s="53"/>
      <c r="I100" s="122"/>
      <c r="J100" s="55">
        <f>J101+J106</f>
        <v>110</v>
      </c>
      <c r="K100" s="55">
        <f>K101+K106</f>
        <v>0</v>
      </c>
      <c r="L100" s="55">
        <f>L101+L106</f>
        <v>0</v>
      </c>
    </row>
    <row r="101" spans="1:12" ht="72" x14ac:dyDescent="0.2">
      <c r="A101" s="51" t="s">
        <v>77</v>
      </c>
      <c r="B101" s="53">
        <v>65</v>
      </c>
      <c r="C101" s="53">
        <v>2</v>
      </c>
      <c r="D101" s="53" t="s">
        <v>76</v>
      </c>
      <c r="E101" s="53" t="s">
        <v>84</v>
      </c>
      <c r="F101" s="53" t="s">
        <v>85</v>
      </c>
      <c r="G101" s="53"/>
      <c r="H101" s="53"/>
      <c r="I101" s="53"/>
      <c r="J101" s="55">
        <f t="shared" ref="J101:L104" si="14">J102</f>
        <v>110</v>
      </c>
      <c r="K101" s="55">
        <f t="shared" si="14"/>
        <v>0</v>
      </c>
      <c r="L101" s="55">
        <f t="shared" si="14"/>
        <v>0</v>
      </c>
    </row>
    <row r="102" spans="1:12" ht="36" x14ac:dyDescent="0.2">
      <c r="A102" s="51" t="s">
        <v>78</v>
      </c>
      <c r="B102" s="53">
        <v>65</v>
      </c>
      <c r="C102" s="53">
        <v>2</v>
      </c>
      <c r="D102" s="53" t="s">
        <v>76</v>
      </c>
      <c r="E102" s="53" t="s">
        <v>84</v>
      </c>
      <c r="F102" s="53" t="s">
        <v>86</v>
      </c>
      <c r="G102" s="53"/>
      <c r="H102" s="53"/>
      <c r="I102" s="53"/>
      <c r="J102" s="55">
        <f t="shared" si="14"/>
        <v>110</v>
      </c>
      <c r="K102" s="55">
        <f t="shared" si="14"/>
        <v>0</v>
      </c>
      <c r="L102" s="55">
        <f t="shared" si="14"/>
        <v>0</v>
      </c>
    </row>
    <row r="103" spans="1:12" x14ac:dyDescent="0.2">
      <c r="A103" s="51" t="s">
        <v>67</v>
      </c>
      <c r="B103" s="53">
        <v>65</v>
      </c>
      <c r="C103" s="53">
        <v>2</v>
      </c>
      <c r="D103" s="53" t="s">
        <v>76</v>
      </c>
      <c r="E103" s="53" t="s">
        <v>84</v>
      </c>
      <c r="F103" s="53" t="s">
        <v>86</v>
      </c>
      <c r="G103" s="122" t="s">
        <v>68</v>
      </c>
      <c r="H103" s="122"/>
      <c r="I103" s="122"/>
      <c r="J103" s="55">
        <f t="shared" si="14"/>
        <v>110</v>
      </c>
      <c r="K103" s="55">
        <f t="shared" si="14"/>
        <v>0</v>
      </c>
      <c r="L103" s="55">
        <f t="shared" si="14"/>
        <v>0</v>
      </c>
    </row>
    <row r="104" spans="1:12" ht="60.75" customHeight="1" x14ac:dyDescent="0.2">
      <c r="A104" s="51" t="s">
        <v>90</v>
      </c>
      <c r="B104" s="53">
        <v>65</v>
      </c>
      <c r="C104" s="53">
        <v>2</v>
      </c>
      <c r="D104" s="53" t="s">
        <v>76</v>
      </c>
      <c r="E104" s="53" t="s">
        <v>84</v>
      </c>
      <c r="F104" s="53" t="s">
        <v>86</v>
      </c>
      <c r="G104" s="53" t="s">
        <v>68</v>
      </c>
      <c r="H104" s="53" t="s">
        <v>91</v>
      </c>
      <c r="I104" s="122"/>
      <c r="J104" s="55">
        <f t="shared" si="14"/>
        <v>110</v>
      </c>
      <c r="K104" s="55">
        <f t="shared" si="14"/>
        <v>0</v>
      </c>
      <c r="L104" s="55">
        <f t="shared" si="14"/>
        <v>0</v>
      </c>
    </row>
    <row r="105" spans="1:12" ht="51" customHeight="1" x14ac:dyDescent="0.2">
      <c r="A105" s="52" t="str">
        <f>$A$99</f>
        <v>Администрация Гузынского сельского поселения Большеберезниковского муниципального района Республики Мордовия</v>
      </c>
      <c r="B105" s="53">
        <v>65</v>
      </c>
      <c r="C105" s="53">
        <v>2</v>
      </c>
      <c r="D105" s="53" t="s">
        <v>76</v>
      </c>
      <c r="E105" s="53" t="s">
        <v>84</v>
      </c>
      <c r="F105" s="53" t="s">
        <v>86</v>
      </c>
      <c r="G105" s="53" t="s">
        <v>68</v>
      </c>
      <c r="H105" s="53" t="s">
        <v>91</v>
      </c>
      <c r="I105" s="53">
        <f>'Приложение 2'!$B$9</f>
        <v>912</v>
      </c>
      <c r="J105" s="55">
        <f>'Приложение 2'!K69</f>
        <v>110</v>
      </c>
      <c r="K105" s="55">
        <f>'Приложение 2'!L69</f>
        <v>0</v>
      </c>
      <c r="L105" s="55">
        <f>'Приложение 2'!M69</f>
        <v>0</v>
      </c>
    </row>
    <row r="106" spans="1:12" ht="36" hidden="1" x14ac:dyDescent="0.2">
      <c r="A106" s="52" t="s">
        <v>125</v>
      </c>
      <c r="B106" s="53">
        <v>65</v>
      </c>
      <c r="C106" s="53">
        <v>2</v>
      </c>
      <c r="D106" s="53" t="s">
        <v>76</v>
      </c>
      <c r="E106" s="53" t="s">
        <v>84</v>
      </c>
      <c r="F106" s="53">
        <v>200</v>
      </c>
      <c r="G106" s="53"/>
      <c r="H106" s="53"/>
      <c r="I106" s="122"/>
      <c r="J106" s="55">
        <f t="shared" ref="J106:L109" si="15">J107</f>
        <v>0</v>
      </c>
      <c r="K106" s="55">
        <f t="shared" si="15"/>
        <v>0</v>
      </c>
      <c r="L106" s="55">
        <f t="shared" si="15"/>
        <v>0</v>
      </c>
    </row>
    <row r="107" spans="1:12" ht="36" hidden="1" x14ac:dyDescent="0.2">
      <c r="A107" s="51" t="s">
        <v>99</v>
      </c>
      <c r="B107" s="53">
        <v>65</v>
      </c>
      <c r="C107" s="53">
        <v>2</v>
      </c>
      <c r="D107" s="53" t="s">
        <v>76</v>
      </c>
      <c r="E107" s="53" t="s">
        <v>84</v>
      </c>
      <c r="F107" s="53">
        <v>240</v>
      </c>
      <c r="G107" s="53"/>
      <c r="H107" s="53"/>
      <c r="I107" s="53"/>
      <c r="J107" s="55">
        <f t="shared" si="15"/>
        <v>0</v>
      </c>
      <c r="K107" s="55">
        <f t="shared" si="15"/>
        <v>0</v>
      </c>
      <c r="L107" s="55">
        <f t="shared" si="15"/>
        <v>0</v>
      </c>
    </row>
    <row r="108" spans="1:12" hidden="1" x14ac:dyDescent="0.2">
      <c r="A108" s="51" t="s">
        <v>67</v>
      </c>
      <c r="B108" s="53">
        <v>65</v>
      </c>
      <c r="C108" s="53">
        <v>2</v>
      </c>
      <c r="D108" s="53" t="s">
        <v>76</v>
      </c>
      <c r="E108" s="53" t="s">
        <v>84</v>
      </c>
      <c r="F108" s="53">
        <v>240</v>
      </c>
      <c r="G108" s="122" t="s">
        <v>68</v>
      </c>
      <c r="H108" s="122"/>
      <c r="I108" s="122"/>
      <c r="J108" s="55">
        <f t="shared" si="15"/>
        <v>0</v>
      </c>
      <c r="K108" s="55">
        <f t="shared" si="15"/>
        <v>0</v>
      </c>
      <c r="L108" s="55">
        <f t="shared" si="15"/>
        <v>0</v>
      </c>
    </row>
    <row r="109" spans="1:12" ht="58.5" hidden="1" customHeight="1" x14ac:dyDescent="0.2">
      <c r="A109" s="51" t="s">
        <v>201</v>
      </c>
      <c r="B109" s="53">
        <v>65</v>
      </c>
      <c r="C109" s="53">
        <v>2</v>
      </c>
      <c r="D109" s="53" t="s">
        <v>76</v>
      </c>
      <c r="E109" s="53" t="s">
        <v>84</v>
      </c>
      <c r="F109" s="53">
        <v>240</v>
      </c>
      <c r="G109" s="53" t="s">
        <v>68</v>
      </c>
      <c r="H109" s="53" t="s">
        <v>91</v>
      </c>
      <c r="I109" s="53"/>
      <c r="J109" s="55">
        <f t="shared" si="15"/>
        <v>0</v>
      </c>
      <c r="K109" s="55">
        <f t="shared" si="15"/>
        <v>0</v>
      </c>
      <c r="L109" s="55">
        <f t="shared" si="15"/>
        <v>0</v>
      </c>
    </row>
    <row r="110" spans="1:12" ht="50.25" hidden="1" customHeight="1" x14ac:dyDescent="0.2">
      <c r="A110" s="51" t="str">
        <f>$A$105</f>
        <v>Администрация Гузынского сельского поселения Большеберезниковского муниципального района Республики Мордовия</v>
      </c>
      <c r="B110" s="53">
        <v>65</v>
      </c>
      <c r="C110" s="53">
        <v>2</v>
      </c>
      <c r="D110" s="53" t="s">
        <v>76</v>
      </c>
      <c r="E110" s="53" t="s">
        <v>84</v>
      </c>
      <c r="F110" s="53">
        <v>240</v>
      </c>
      <c r="G110" s="53" t="s">
        <v>68</v>
      </c>
      <c r="H110" s="53" t="s">
        <v>91</v>
      </c>
      <c r="I110" s="53">
        <f>'Приложение 2'!$B$9</f>
        <v>912</v>
      </c>
      <c r="J110" s="55">
        <f>'Приложение 2'!K75</f>
        <v>0</v>
      </c>
      <c r="K110" s="55">
        <f>'Приложение 2'!L75</f>
        <v>0</v>
      </c>
      <c r="L110" s="55">
        <f>'Приложение 2'!M75</f>
        <v>0</v>
      </c>
    </row>
    <row r="111" spans="1:12" ht="108" x14ac:dyDescent="0.2">
      <c r="A111" s="51" t="s">
        <v>126</v>
      </c>
      <c r="B111" s="53">
        <v>65</v>
      </c>
      <c r="C111" s="53">
        <v>2</v>
      </c>
      <c r="D111" s="53" t="s">
        <v>76</v>
      </c>
      <c r="E111" s="53" t="s">
        <v>127</v>
      </c>
      <c r="F111" s="53"/>
      <c r="G111" s="122"/>
      <c r="H111" s="122"/>
      <c r="I111" s="122"/>
      <c r="J111" s="55">
        <f t="shared" ref="J111:L115" si="16">J112</f>
        <v>0.3</v>
      </c>
      <c r="K111" s="55">
        <f t="shared" si="16"/>
        <v>0.3</v>
      </c>
      <c r="L111" s="55">
        <f t="shared" si="16"/>
        <v>0.3</v>
      </c>
    </row>
    <row r="112" spans="1:12" ht="36" x14ac:dyDescent="0.2">
      <c r="A112" s="52" t="s">
        <v>125</v>
      </c>
      <c r="B112" s="53">
        <v>65</v>
      </c>
      <c r="C112" s="53">
        <v>2</v>
      </c>
      <c r="D112" s="53" t="s">
        <v>76</v>
      </c>
      <c r="E112" s="53" t="s">
        <v>127</v>
      </c>
      <c r="F112" s="53">
        <v>200</v>
      </c>
      <c r="G112" s="53"/>
      <c r="H112" s="122"/>
      <c r="I112" s="122"/>
      <c r="J112" s="55">
        <f t="shared" si="16"/>
        <v>0.3</v>
      </c>
      <c r="K112" s="55">
        <f t="shared" si="16"/>
        <v>0.3</v>
      </c>
      <c r="L112" s="55">
        <f t="shared" si="16"/>
        <v>0.3</v>
      </c>
    </row>
    <row r="113" spans="1:12" ht="36" x14ac:dyDescent="0.2">
      <c r="A113" s="52" t="s">
        <v>99</v>
      </c>
      <c r="B113" s="53">
        <v>65</v>
      </c>
      <c r="C113" s="53">
        <v>2</v>
      </c>
      <c r="D113" s="53" t="s">
        <v>76</v>
      </c>
      <c r="E113" s="53" t="s">
        <v>127</v>
      </c>
      <c r="F113" s="53">
        <v>240</v>
      </c>
      <c r="G113" s="53"/>
      <c r="H113" s="53"/>
      <c r="I113" s="122"/>
      <c r="J113" s="55">
        <f t="shared" si="16"/>
        <v>0.3</v>
      </c>
      <c r="K113" s="55">
        <f t="shared" si="16"/>
        <v>0.3</v>
      </c>
      <c r="L113" s="55">
        <f t="shared" si="16"/>
        <v>0.3</v>
      </c>
    </row>
    <row r="114" spans="1:12" x14ac:dyDescent="0.2">
      <c r="A114" s="51" t="s">
        <v>67</v>
      </c>
      <c r="B114" s="53">
        <v>65</v>
      </c>
      <c r="C114" s="53">
        <v>2</v>
      </c>
      <c r="D114" s="53" t="s">
        <v>76</v>
      </c>
      <c r="E114" s="53" t="s">
        <v>127</v>
      </c>
      <c r="F114" s="53">
        <v>240</v>
      </c>
      <c r="G114" s="53" t="s">
        <v>68</v>
      </c>
      <c r="H114" s="53"/>
      <c r="I114" s="53"/>
      <c r="J114" s="55">
        <f t="shared" si="16"/>
        <v>0.3</v>
      </c>
      <c r="K114" s="55">
        <f t="shared" si="16"/>
        <v>0.3</v>
      </c>
      <c r="L114" s="55">
        <f t="shared" si="16"/>
        <v>0.3</v>
      </c>
    </row>
    <row r="115" spans="1:12" ht="59.25" customHeight="1" x14ac:dyDescent="0.2">
      <c r="A115" s="51" t="s">
        <v>90</v>
      </c>
      <c r="B115" s="53">
        <v>65</v>
      </c>
      <c r="C115" s="53">
        <v>2</v>
      </c>
      <c r="D115" s="53" t="s">
        <v>76</v>
      </c>
      <c r="E115" s="53" t="s">
        <v>127</v>
      </c>
      <c r="F115" s="53">
        <v>240</v>
      </c>
      <c r="G115" s="53" t="s">
        <v>68</v>
      </c>
      <c r="H115" s="53" t="s">
        <v>91</v>
      </c>
      <c r="I115" s="122"/>
      <c r="J115" s="55">
        <f t="shared" si="16"/>
        <v>0.3</v>
      </c>
      <c r="K115" s="55">
        <f t="shared" si="16"/>
        <v>0.3</v>
      </c>
      <c r="L115" s="55">
        <f t="shared" si="16"/>
        <v>0.3</v>
      </c>
    </row>
    <row r="116" spans="1:12" ht="49.5" customHeight="1" x14ac:dyDescent="0.2">
      <c r="A116" s="51" t="str">
        <f>$A$110</f>
        <v>Администрация Гузынского сельского поселения Большеберезниковского муниципального района Республики Мордовия</v>
      </c>
      <c r="B116" s="53">
        <v>65</v>
      </c>
      <c r="C116" s="53">
        <v>2</v>
      </c>
      <c r="D116" s="53" t="s">
        <v>76</v>
      </c>
      <c r="E116" s="53" t="s">
        <v>127</v>
      </c>
      <c r="F116" s="53">
        <v>240</v>
      </c>
      <c r="G116" s="53" t="s">
        <v>68</v>
      </c>
      <c r="H116" s="53" t="s">
        <v>91</v>
      </c>
      <c r="I116" s="53">
        <f>'Приложение 2'!$B$9</f>
        <v>912</v>
      </c>
      <c r="J116" s="55">
        <f>'Приложение 2'!K80</f>
        <v>0.3</v>
      </c>
      <c r="K116" s="55">
        <f>'Приложение 2'!L80</f>
        <v>0.3</v>
      </c>
      <c r="L116" s="55">
        <f>'Приложение 2'!M80</f>
        <v>0.3</v>
      </c>
    </row>
    <row r="117" spans="1:12" ht="23.25" customHeight="1" x14ac:dyDescent="0.2">
      <c r="A117" s="51" t="s">
        <v>129</v>
      </c>
      <c r="B117" s="53">
        <v>89</v>
      </c>
      <c r="C117" s="53">
        <v>0</v>
      </c>
      <c r="D117" s="53"/>
      <c r="E117" s="53"/>
      <c r="F117" s="53"/>
      <c r="G117" s="53"/>
      <c r="H117" s="53"/>
      <c r="I117" s="53"/>
      <c r="J117" s="55">
        <f>J118</f>
        <v>544.30000000000007</v>
      </c>
      <c r="K117" s="55">
        <f>K118</f>
        <v>565.5</v>
      </c>
      <c r="L117" s="55">
        <f>L118</f>
        <v>585</v>
      </c>
    </row>
    <row r="118" spans="1:12" ht="38.25" customHeight="1" x14ac:dyDescent="0.2">
      <c r="A118" s="51" t="s">
        <v>130</v>
      </c>
      <c r="B118" s="53">
        <v>89</v>
      </c>
      <c r="C118" s="53">
        <v>1</v>
      </c>
      <c r="D118" s="53"/>
      <c r="E118" s="53"/>
      <c r="F118" s="53"/>
      <c r="G118" s="122"/>
      <c r="H118" s="122"/>
      <c r="I118" s="122"/>
      <c r="J118" s="55">
        <f>J119+J125+J130+J136+J148+J142</f>
        <v>544.30000000000007</v>
      </c>
      <c r="K118" s="55">
        <f>K119+K125+K130+K136+K148+K142</f>
        <v>565.5</v>
      </c>
      <c r="L118" s="55">
        <f>L119+L125+L130+L136+L148+L142</f>
        <v>585</v>
      </c>
    </row>
    <row r="119" spans="1:12" ht="24" x14ac:dyDescent="0.2">
      <c r="A119" s="51" t="s">
        <v>175</v>
      </c>
      <c r="B119" s="53">
        <v>89</v>
      </c>
      <c r="C119" s="53">
        <v>1</v>
      </c>
      <c r="D119" s="53" t="s">
        <v>76</v>
      </c>
      <c r="E119" s="53" t="s">
        <v>176</v>
      </c>
      <c r="F119" s="53"/>
      <c r="G119" s="122"/>
      <c r="H119" s="122"/>
      <c r="I119" s="122"/>
      <c r="J119" s="55">
        <f t="shared" ref="J119:L123" si="17">J120</f>
        <v>42.6</v>
      </c>
      <c r="K119" s="55">
        <f t="shared" si="17"/>
        <v>138</v>
      </c>
      <c r="L119" s="55">
        <f t="shared" si="17"/>
        <v>143.4</v>
      </c>
    </row>
    <row r="120" spans="1:12" ht="24" x14ac:dyDescent="0.2">
      <c r="A120" s="52" t="s">
        <v>177</v>
      </c>
      <c r="B120" s="53">
        <v>89</v>
      </c>
      <c r="C120" s="53">
        <v>1</v>
      </c>
      <c r="D120" s="53" t="s">
        <v>76</v>
      </c>
      <c r="E120" s="53" t="s">
        <v>176</v>
      </c>
      <c r="F120" s="53">
        <v>300</v>
      </c>
      <c r="G120" s="53"/>
      <c r="H120" s="122"/>
      <c r="I120" s="122"/>
      <c r="J120" s="55">
        <f t="shared" si="17"/>
        <v>42.6</v>
      </c>
      <c r="K120" s="55">
        <f t="shared" si="17"/>
        <v>138</v>
      </c>
      <c r="L120" s="55">
        <f t="shared" si="17"/>
        <v>143.4</v>
      </c>
    </row>
    <row r="121" spans="1:12" ht="24" x14ac:dyDescent="0.2">
      <c r="A121" s="52" t="s">
        <v>178</v>
      </c>
      <c r="B121" s="53">
        <v>89</v>
      </c>
      <c r="C121" s="53">
        <v>1</v>
      </c>
      <c r="D121" s="53" t="s">
        <v>76</v>
      </c>
      <c r="E121" s="53" t="s">
        <v>176</v>
      </c>
      <c r="F121" s="53">
        <v>310</v>
      </c>
      <c r="G121" s="53"/>
      <c r="H121" s="53"/>
      <c r="I121" s="122"/>
      <c r="J121" s="55">
        <f t="shared" si="17"/>
        <v>42.6</v>
      </c>
      <c r="K121" s="55">
        <f t="shared" si="17"/>
        <v>138</v>
      </c>
      <c r="L121" s="55">
        <f t="shared" si="17"/>
        <v>143.4</v>
      </c>
    </row>
    <row r="122" spans="1:12" x14ac:dyDescent="0.2">
      <c r="A122" s="51" t="s">
        <v>173</v>
      </c>
      <c r="B122" s="53">
        <v>89</v>
      </c>
      <c r="C122" s="53">
        <v>1</v>
      </c>
      <c r="D122" s="53" t="s">
        <v>76</v>
      </c>
      <c r="E122" s="53" t="s">
        <v>176</v>
      </c>
      <c r="F122" s="53">
        <v>310</v>
      </c>
      <c r="G122" s="53" t="s">
        <v>62</v>
      </c>
      <c r="H122" s="53"/>
      <c r="I122" s="53"/>
      <c r="J122" s="55">
        <f t="shared" si="17"/>
        <v>42.6</v>
      </c>
      <c r="K122" s="55">
        <f t="shared" si="17"/>
        <v>138</v>
      </c>
      <c r="L122" s="55">
        <f t="shared" si="17"/>
        <v>143.4</v>
      </c>
    </row>
    <row r="123" spans="1:12" x14ac:dyDescent="0.2">
      <c r="A123" s="51" t="s">
        <v>174</v>
      </c>
      <c r="B123" s="53">
        <v>89</v>
      </c>
      <c r="C123" s="53">
        <v>1</v>
      </c>
      <c r="D123" s="53" t="s">
        <v>76</v>
      </c>
      <c r="E123" s="53" t="s">
        <v>176</v>
      </c>
      <c r="F123" s="53">
        <v>310</v>
      </c>
      <c r="G123" s="53" t="s">
        <v>62</v>
      </c>
      <c r="H123" s="53" t="s">
        <v>68</v>
      </c>
      <c r="I123" s="53"/>
      <c r="J123" s="55">
        <f t="shared" si="17"/>
        <v>42.6</v>
      </c>
      <c r="K123" s="55">
        <f t="shared" si="17"/>
        <v>138</v>
      </c>
      <c r="L123" s="55">
        <f t="shared" si="17"/>
        <v>143.4</v>
      </c>
    </row>
    <row r="124" spans="1:12" ht="48" customHeight="1" x14ac:dyDescent="0.2">
      <c r="A124" s="51" t="str">
        <f>$A$116</f>
        <v>Администрация Гузынского сельского поселения Большеберезниковского муниципального района Республики Мордовия</v>
      </c>
      <c r="B124" s="53">
        <v>89</v>
      </c>
      <c r="C124" s="53">
        <v>1</v>
      </c>
      <c r="D124" s="53" t="s">
        <v>76</v>
      </c>
      <c r="E124" s="53" t="s">
        <v>176</v>
      </c>
      <c r="F124" s="53">
        <v>310</v>
      </c>
      <c r="G124" s="53" t="s">
        <v>62</v>
      </c>
      <c r="H124" s="53" t="s">
        <v>68</v>
      </c>
      <c r="I124" s="53">
        <f>'Приложение 2'!$B$9</f>
        <v>912</v>
      </c>
      <c r="J124" s="55">
        <f>'Приложение 2'!K165</f>
        <v>42.6</v>
      </c>
      <c r="K124" s="55">
        <f>'Приложение 2'!L165</f>
        <v>138</v>
      </c>
      <c r="L124" s="55">
        <f>'Приложение 2'!M165</f>
        <v>143.4</v>
      </c>
    </row>
    <row r="125" spans="1:12" ht="24" x14ac:dyDescent="0.2">
      <c r="A125" s="52" t="str">
        <f>'Приложение 2'!$A$86</f>
        <v xml:space="preserve">Резервный фонд администрации Гузынского сельского поселения </v>
      </c>
      <c r="B125" s="53">
        <v>89</v>
      </c>
      <c r="C125" s="53">
        <v>1</v>
      </c>
      <c r="D125" s="53" t="s">
        <v>76</v>
      </c>
      <c r="E125" s="53" t="s">
        <v>132</v>
      </c>
      <c r="F125" s="53"/>
      <c r="G125" s="53"/>
      <c r="H125" s="53"/>
      <c r="I125" s="122"/>
      <c r="J125" s="55">
        <f t="shared" ref="J125:L128" si="18">J126</f>
        <v>1</v>
      </c>
      <c r="K125" s="55">
        <f t="shared" si="18"/>
        <v>1</v>
      </c>
      <c r="L125" s="55">
        <f t="shared" si="18"/>
        <v>1</v>
      </c>
    </row>
    <row r="126" spans="1:12" x14ac:dyDescent="0.2">
      <c r="A126" s="51" t="s">
        <v>113</v>
      </c>
      <c r="B126" s="53">
        <v>89</v>
      </c>
      <c r="C126" s="53">
        <v>1</v>
      </c>
      <c r="D126" s="53" t="s">
        <v>76</v>
      </c>
      <c r="E126" s="53" t="s">
        <v>132</v>
      </c>
      <c r="F126" s="53" t="s">
        <v>133</v>
      </c>
      <c r="G126" s="53"/>
      <c r="H126" s="53"/>
      <c r="I126" s="53"/>
      <c r="J126" s="55">
        <f t="shared" si="18"/>
        <v>1</v>
      </c>
      <c r="K126" s="55">
        <f t="shared" si="18"/>
        <v>1</v>
      </c>
      <c r="L126" s="55">
        <f t="shared" si="18"/>
        <v>1</v>
      </c>
    </row>
    <row r="127" spans="1:12" x14ac:dyDescent="0.2">
      <c r="A127" s="52" t="s">
        <v>67</v>
      </c>
      <c r="B127" s="53">
        <v>89</v>
      </c>
      <c r="C127" s="53">
        <v>1</v>
      </c>
      <c r="D127" s="53" t="s">
        <v>76</v>
      </c>
      <c r="E127" s="53" t="s">
        <v>132</v>
      </c>
      <c r="F127" s="53" t="s">
        <v>133</v>
      </c>
      <c r="G127" s="53" t="s">
        <v>68</v>
      </c>
      <c r="H127" s="53"/>
      <c r="I127" s="53"/>
      <c r="J127" s="55">
        <f t="shared" si="18"/>
        <v>1</v>
      </c>
      <c r="K127" s="55">
        <f t="shared" si="18"/>
        <v>1</v>
      </c>
      <c r="L127" s="55">
        <f t="shared" si="18"/>
        <v>1</v>
      </c>
    </row>
    <row r="128" spans="1:12" x14ac:dyDescent="0.2">
      <c r="A128" s="51" t="s">
        <v>128</v>
      </c>
      <c r="B128" s="53">
        <v>89</v>
      </c>
      <c r="C128" s="53">
        <v>1</v>
      </c>
      <c r="D128" s="53" t="s">
        <v>76</v>
      </c>
      <c r="E128" s="53" t="s">
        <v>132</v>
      </c>
      <c r="F128" s="53" t="s">
        <v>133</v>
      </c>
      <c r="G128" s="122" t="s">
        <v>68</v>
      </c>
      <c r="H128" s="122" t="s">
        <v>63</v>
      </c>
      <c r="I128" s="122"/>
      <c r="J128" s="55">
        <f t="shared" si="18"/>
        <v>1</v>
      </c>
      <c r="K128" s="55">
        <f t="shared" si="18"/>
        <v>1</v>
      </c>
      <c r="L128" s="55">
        <f t="shared" si="18"/>
        <v>1</v>
      </c>
    </row>
    <row r="129" spans="1:12" ht="48.75" customHeight="1" x14ac:dyDescent="0.2">
      <c r="A129" s="51" t="str">
        <f>$A$124</f>
        <v>Администрация Гузынского сельского поселения Большеберезниковского муниципального района Республики Мордовия</v>
      </c>
      <c r="B129" s="53">
        <v>89</v>
      </c>
      <c r="C129" s="53">
        <v>1</v>
      </c>
      <c r="D129" s="53" t="s">
        <v>76</v>
      </c>
      <c r="E129" s="53" t="s">
        <v>132</v>
      </c>
      <c r="F129" s="53" t="s">
        <v>133</v>
      </c>
      <c r="G129" s="53" t="s">
        <v>68</v>
      </c>
      <c r="H129" s="53" t="s">
        <v>63</v>
      </c>
      <c r="I129" s="53">
        <f>'Приложение 2'!$B$9</f>
        <v>912</v>
      </c>
      <c r="J129" s="55">
        <f>'Приложение 2'!K87</f>
        <v>1</v>
      </c>
      <c r="K129" s="55">
        <f>'Приложение 2'!L87</f>
        <v>1</v>
      </c>
      <c r="L129" s="55">
        <f>'Приложение 2'!M87</f>
        <v>1</v>
      </c>
    </row>
    <row r="130" spans="1:12" ht="24" x14ac:dyDescent="0.2">
      <c r="A130" s="51" t="s">
        <v>183</v>
      </c>
      <c r="B130" s="53" t="s">
        <v>150</v>
      </c>
      <c r="C130" s="53" t="s">
        <v>56</v>
      </c>
      <c r="D130" s="53" t="s">
        <v>76</v>
      </c>
      <c r="E130" s="53" t="s">
        <v>184</v>
      </c>
      <c r="F130" s="53"/>
      <c r="G130" s="53"/>
      <c r="H130" s="53"/>
      <c r="I130" s="53"/>
      <c r="J130" s="55">
        <f t="shared" ref="J130:L134" si="19">J131</f>
        <v>0.2</v>
      </c>
      <c r="K130" s="55">
        <f t="shared" si="19"/>
        <v>0.8</v>
      </c>
      <c r="L130" s="55">
        <f t="shared" si="19"/>
        <v>0.8</v>
      </c>
    </row>
    <row r="131" spans="1:12" ht="24" x14ac:dyDescent="0.2">
      <c r="A131" s="51" t="s">
        <v>185</v>
      </c>
      <c r="B131" s="53" t="s">
        <v>150</v>
      </c>
      <c r="C131" s="53" t="s">
        <v>56</v>
      </c>
      <c r="D131" s="53" t="s">
        <v>76</v>
      </c>
      <c r="E131" s="53" t="s">
        <v>184</v>
      </c>
      <c r="F131" s="53" t="s">
        <v>186</v>
      </c>
      <c r="G131" s="53"/>
      <c r="H131" s="53"/>
      <c r="I131" s="53"/>
      <c r="J131" s="55">
        <f t="shared" si="19"/>
        <v>0.2</v>
      </c>
      <c r="K131" s="55">
        <f t="shared" si="19"/>
        <v>0.8</v>
      </c>
      <c r="L131" s="55">
        <f t="shared" si="19"/>
        <v>0.8</v>
      </c>
    </row>
    <row r="132" spans="1:12" x14ac:dyDescent="0.2">
      <c r="A132" s="51" t="s">
        <v>187</v>
      </c>
      <c r="B132" s="53" t="s">
        <v>150</v>
      </c>
      <c r="C132" s="53" t="s">
        <v>56</v>
      </c>
      <c r="D132" s="53" t="s">
        <v>76</v>
      </c>
      <c r="E132" s="53" t="s">
        <v>184</v>
      </c>
      <c r="F132" s="53" t="s">
        <v>188</v>
      </c>
      <c r="G132" s="122"/>
      <c r="H132" s="122"/>
      <c r="I132" s="122"/>
      <c r="J132" s="55">
        <f t="shared" si="19"/>
        <v>0.2</v>
      </c>
      <c r="K132" s="55">
        <f t="shared" si="19"/>
        <v>0.8</v>
      </c>
      <c r="L132" s="55">
        <f t="shared" si="19"/>
        <v>0.8</v>
      </c>
    </row>
    <row r="133" spans="1:12" ht="24" x14ac:dyDescent="0.2">
      <c r="A133" s="51" t="s">
        <v>181</v>
      </c>
      <c r="B133" s="53" t="s">
        <v>150</v>
      </c>
      <c r="C133" s="53" t="s">
        <v>56</v>
      </c>
      <c r="D133" s="53" t="s">
        <v>76</v>
      </c>
      <c r="E133" s="53" t="s">
        <v>184</v>
      </c>
      <c r="F133" s="53" t="s">
        <v>188</v>
      </c>
      <c r="G133" s="129" t="s">
        <v>138</v>
      </c>
      <c r="H133" s="129"/>
      <c r="I133" s="122"/>
      <c r="J133" s="55">
        <f t="shared" si="19"/>
        <v>0.2</v>
      </c>
      <c r="K133" s="55">
        <f t="shared" si="19"/>
        <v>0.8</v>
      </c>
      <c r="L133" s="55">
        <f t="shared" si="19"/>
        <v>0.8</v>
      </c>
    </row>
    <row r="134" spans="1:12" ht="24" x14ac:dyDescent="0.2">
      <c r="A134" s="52" t="s">
        <v>182</v>
      </c>
      <c r="B134" s="53" t="s">
        <v>150</v>
      </c>
      <c r="C134" s="53" t="s">
        <v>56</v>
      </c>
      <c r="D134" s="53" t="s">
        <v>76</v>
      </c>
      <c r="E134" s="53" t="s">
        <v>184</v>
      </c>
      <c r="F134" s="53" t="s">
        <v>188</v>
      </c>
      <c r="G134" s="129" t="s">
        <v>138</v>
      </c>
      <c r="H134" s="129" t="s">
        <v>68</v>
      </c>
      <c r="I134" s="122"/>
      <c r="J134" s="55">
        <f t="shared" si="19"/>
        <v>0.2</v>
      </c>
      <c r="K134" s="55">
        <f t="shared" si="19"/>
        <v>0.8</v>
      </c>
      <c r="L134" s="55">
        <f t="shared" si="19"/>
        <v>0.8</v>
      </c>
    </row>
    <row r="135" spans="1:12" ht="46.5" customHeight="1" x14ac:dyDescent="0.2">
      <c r="A135" s="52" t="str">
        <f>$A$129</f>
        <v>Администрация Гузынского сельского поселения Большеберезниковского муниципального района Республики Мордовия</v>
      </c>
      <c r="B135" s="53" t="s">
        <v>150</v>
      </c>
      <c r="C135" s="53" t="s">
        <v>56</v>
      </c>
      <c r="D135" s="53" t="s">
        <v>76</v>
      </c>
      <c r="E135" s="53" t="s">
        <v>184</v>
      </c>
      <c r="F135" s="53" t="s">
        <v>188</v>
      </c>
      <c r="G135" s="53" t="s">
        <v>138</v>
      </c>
      <c r="H135" s="53" t="s">
        <v>68</v>
      </c>
      <c r="I135" s="53">
        <f>'Приложение 2'!$B$9</f>
        <v>912</v>
      </c>
      <c r="J135" s="55">
        <f>'Приложение 2'!K179</f>
        <v>0.2</v>
      </c>
      <c r="K135" s="55">
        <f>'Приложение 2'!L179</f>
        <v>0.8</v>
      </c>
      <c r="L135" s="55">
        <f>'Приложение 2'!M179</f>
        <v>0.8</v>
      </c>
    </row>
    <row r="136" spans="1:12" ht="241.5" customHeight="1" x14ac:dyDescent="0.2">
      <c r="A136" s="51" t="s">
        <v>157</v>
      </c>
      <c r="B136" s="53" t="s">
        <v>150</v>
      </c>
      <c r="C136" s="53" t="s">
        <v>56</v>
      </c>
      <c r="D136" s="53" t="s">
        <v>76</v>
      </c>
      <c r="E136" s="53" t="s">
        <v>158</v>
      </c>
      <c r="F136" s="53"/>
      <c r="G136" s="53"/>
      <c r="H136" s="53"/>
      <c r="I136" s="53"/>
      <c r="J136" s="55">
        <f t="shared" ref="J136:L140" si="20">J137</f>
        <v>278.60000000000002</v>
      </c>
      <c r="K136" s="55">
        <f t="shared" si="20"/>
        <v>280</v>
      </c>
      <c r="L136" s="55">
        <f t="shared" si="20"/>
        <v>280</v>
      </c>
    </row>
    <row r="137" spans="1:12" ht="24" x14ac:dyDescent="0.2">
      <c r="A137" s="51" t="s">
        <v>98</v>
      </c>
      <c r="B137" s="53" t="s">
        <v>150</v>
      </c>
      <c r="C137" s="53" t="s">
        <v>56</v>
      </c>
      <c r="D137" s="53" t="s">
        <v>76</v>
      </c>
      <c r="E137" s="53" t="s">
        <v>158</v>
      </c>
      <c r="F137" s="53">
        <v>200</v>
      </c>
      <c r="G137" s="53"/>
      <c r="H137" s="53"/>
      <c r="I137" s="53"/>
      <c r="J137" s="55">
        <f t="shared" si="20"/>
        <v>278.60000000000002</v>
      </c>
      <c r="K137" s="55">
        <f t="shared" si="20"/>
        <v>280</v>
      </c>
      <c r="L137" s="55">
        <f t="shared" si="20"/>
        <v>280</v>
      </c>
    </row>
    <row r="138" spans="1:12" ht="36" x14ac:dyDescent="0.2">
      <c r="A138" s="51" t="s">
        <v>99</v>
      </c>
      <c r="B138" s="53" t="s">
        <v>150</v>
      </c>
      <c r="C138" s="53" t="s">
        <v>56</v>
      </c>
      <c r="D138" s="53" t="s">
        <v>76</v>
      </c>
      <c r="E138" s="53" t="s">
        <v>158</v>
      </c>
      <c r="F138" s="53">
        <v>240</v>
      </c>
      <c r="G138" s="122"/>
      <c r="H138" s="122"/>
      <c r="I138" s="122"/>
      <c r="J138" s="55">
        <f t="shared" si="20"/>
        <v>278.60000000000002</v>
      </c>
      <c r="K138" s="55">
        <f t="shared" si="20"/>
        <v>280</v>
      </c>
      <c r="L138" s="55">
        <f t="shared" si="20"/>
        <v>280</v>
      </c>
    </row>
    <row r="139" spans="1:12" x14ac:dyDescent="0.2">
      <c r="A139" s="51" t="s">
        <v>154</v>
      </c>
      <c r="B139" s="53" t="s">
        <v>150</v>
      </c>
      <c r="C139" s="53" t="s">
        <v>56</v>
      </c>
      <c r="D139" s="53" t="s">
        <v>76</v>
      </c>
      <c r="E139" s="53" t="s">
        <v>158</v>
      </c>
      <c r="F139" s="53">
        <v>240</v>
      </c>
      <c r="G139" s="122" t="s">
        <v>91</v>
      </c>
      <c r="H139" s="122"/>
      <c r="I139" s="122"/>
      <c r="J139" s="55">
        <f t="shared" si="20"/>
        <v>278.60000000000002</v>
      </c>
      <c r="K139" s="55">
        <f t="shared" si="20"/>
        <v>280</v>
      </c>
      <c r="L139" s="55">
        <f t="shared" si="20"/>
        <v>280</v>
      </c>
    </row>
    <row r="140" spans="1:12" x14ac:dyDescent="0.2">
      <c r="A140" s="52" t="s">
        <v>155</v>
      </c>
      <c r="B140" s="53" t="s">
        <v>150</v>
      </c>
      <c r="C140" s="53" t="s">
        <v>56</v>
      </c>
      <c r="D140" s="53" t="s">
        <v>76</v>
      </c>
      <c r="E140" s="53" t="s">
        <v>158</v>
      </c>
      <c r="F140" s="53">
        <v>240</v>
      </c>
      <c r="G140" s="53" t="s">
        <v>91</v>
      </c>
      <c r="H140" s="122" t="s">
        <v>156</v>
      </c>
      <c r="I140" s="122"/>
      <c r="J140" s="55">
        <f t="shared" si="20"/>
        <v>278.60000000000002</v>
      </c>
      <c r="K140" s="55">
        <f t="shared" si="20"/>
        <v>280</v>
      </c>
      <c r="L140" s="55">
        <f t="shared" si="20"/>
        <v>280</v>
      </c>
    </row>
    <row r="141" spans="1:12" ht="47.25" customHeight="1" x14ac:dyDescent="0.2">
      <c r="A141" s="52" t="str">
        <f>$A$135</f>
        <v>Администрация Гузынского сельского поселения Большеберезниковского муниципального района Республики Мордовия</v>
      </c>
      <c r="B141" s="53" t="s">
        <v>150</v>
      </c>
      <c r="C141" s="53" t="s">
        <v>56</v>
      </c>
      <c r="D141" s="53" t="s">
        <v>76</v>
      </c>
      <c r="E141" s="53" t="s">
        <v>158</v>
      </c>
      <c r="F141" s="53">
        <v>240</v>
      </c>
      <c r="G141" s="53" t="s">
        <v>91</v>
      </c>
      <c r="H141" s="129" t="s">
        <v>156</v>
      </c>
      <c r="I141" s="129">
        <f>'Приложение 2'!$B$9</f>
        <v>912</v>
      </c>
      <c r="J141" s="55">
        <f>'Приложение 2'!K121</f>
        <v>278.60000000000002</v>
      </c>
      <c r="K141" s="55">
        <f>'Приложение 2'!L121</f>
        <v>280</v>
      </c>
      <c r="L141" s="55">
        <f>'Приложение 2'!M121</f>
        <v>280</v>
      </c>
    </row>
    <row r="142" spans="1:12" s="62" customFormat="1" ht="62.25" customHeight="1" x14ac:dyDescent="0.2">
      <c r="A142" s="52" t="s">
        <v>83</v>
      </c>
      <c r="B142" s="53">
        <v>89</v>
      </c>
      <c r="C142" s="53">
        <v>1</v>
      </c>
      <c r="D142" s="53" t="s">
        <v>76</v>
      </c>
      <c r="E142" s="53" t="s">
        <v>84</v>
      </c>
      <c r="F142" s="53"/>
      <c r="G142" s="122"/>
      <c r="H142" s="122"/>
      <c r="I142" s="122"/>
      <c r="J142" s="55">
        <f t="shared" ref="J142:L146" si="21">J143</f>
        <v>90</v>
      </c>
      <c r="K142" s="55">
        <f t="shared" si="21"/>
        <v>0</v>
      </c>
      <c r="L142" s="55">
        <f t="shared" si="21"/>
        <v>0</v>
      </c>
    </row>
    <row r="143" spans="1:12" s="62" customFormat="1" ht="30.75" customHeight="1" x14ac:dyDescent="0.2">
      <c r="A143" s="52" t="s">
        <v>177</v>
      </c>
      <c r="B143" s="53">
        <v>89</v>
      </c>
      <c r="C143" s="53">
        <v>1</v>
      </c>
      <c r="D143" s="53" t="s">
        <v>76</v>
      </c>
      <c r="E143" s="53" t="s">
        <v>84</v>
      </c>
      <c r="F143" s="53">
        <v>300</v>
      </c>
      <c r="G143" s="53"/>
      <c r="H143" s="122"/>
      <c r="I143" s="122"/>
      <c r="J143" s="55">
        <f t="shared" si="21"/>
        <v>90</v>
      </c>
      <c r="K143" s="55">
        <f t="shared" si="21"/>
        <v>0</v>
      </c>
      <c r="L143" s="55">
        <f t="shared" si="21"/>
        <v>0</v>
      </c>
    </row>
    <row r="144" spans="1:12" s="62" customFormat="1" ht="31.5" customHeight="1" x14ac:dyDescent="0.2">
      <c r="A144" s="52" t="s">
        <v>178</v>
      </c>
      <c r="B144" s="53">
        <v>89</v>
      </c>
      <c r="C144" s="53">
        <v>1</v>
      </c>
      <c r="D144" s="53" t="s">
        <v>76</v>
      </c>
      <c r="E144" s="53" t="s">
        <v>84</v>
      </c>
      <c r="F144" s="53">
        <v>310</v>
      </c>
      <c r="G144" s="53"/>
      <c r="H144" s="53"/>
      <c r="I144" s="122"/>
      <c r="J144" s="55">
        <f t="shared" si="21"/>
        <v>90</v>
      </c>
      <c r="K144" s="55">
        <f t="shared" si="21"/>
        <v>0</v>
      </c>
      <c r="L144" s="55">
        <f t="shared" si="21"/>
        <v>0</v>
      </c>
    </row>
    <row r="145" spans="1:12" s="62" customFormat="1" ht="15.75" customHeight="1" x14ac:dyDescent="0.2">
      <c r="A145" s="51" t="s">
        <v>173</v>
      </c>
      <c r="B145" s="53">
        <v>89</v>
      </c>
      <c r="C145" s="53">
        <v>1</v>
      </c>
      <c r="D145" s="53" t="s">
        <v>76</v>
      </c>
      <c r="E145" s="53" t="s">
        <v>84</v>
      </c>
      <c r="F145" s="53">
        <v>310</v>
      </c>
      <c r="G145" s="53" t="s">
        <v>62</v>
      </c>
      <c r="H145" s="53"/>
      <c r="I145" s="53"/>
      <c r="J145" s="55">
        <f t="shared" si="21"/>
        <v>90</v>
      </c>
      <c r="K145" s="55">
        <f t="shared" si="21"/>
        <v>0</v>
      </c>
      <c r="L145" s="55">
        <f t="shared" si="21"/>
        <v>0</v>
      </c>
    </row>
    <row r="146" spans="1:12" s="62" customFormat="1" ht="17.25" customHeight="1" x14ac:dyDescent="0.2">
      <c r="A146" s="51" t="s">
        <v>174</v>
      </c>
      <c r="B146" s="53">
        <v>89</v>
      </c>
      <c r="C146" s="53">
        <v>1</v>
      </c>
      <c r="D146" s="53" t="s">
        <v>76</v>
      </c>
      <c r="E146" s="53" t="s">
        <v>84</v>
      </c>
      <c r="F146" s="53">
        <v>310</v>
      </c>
      <c r="G146" s="53" t="s">
        <v>62</v>
      </c>
      <c r="H146" s="53" t="s">
        <v>68</v>
      </c>
      <c r="I146" s="53"/>
      <c r="J146" s="55">
        <f t="shared" si="21"/>
        <v>90</v>
      </c>
      <c r="K146" s="55">
        <f t="shared" si="21"/>
        <v>0</v>
      </c>
      <c r="L146" s="55">
        <f t="shared" si="21"/>
        <v>0</v>
      </c>
    </row>
    <row r="147" spans="1:12" s="62" customFormat="1" ht="47.25" customHeight="1" x14ac:dyDescent="0.2">
      <c r="A147" s="51" t="str">
        <f>$A$116</f>
        <v>Администрация Гузынского сельского поселения Большеберезниковского муниципального района Республики Мордовия</v>
      </c>
      <c r="B147" s="53">
        <v>89</v>
      </c>
      <c r="C147" s="53">
        <v>1</v>
      </c>
      <c r="D147" s="53" t="s">
        <v>76</v>
      </c>
      <c r="E147" s="53" t="s">
        <v>84</v>
      </c>
      <c r="F147" s="53">
        <v>310</v>
      </c>
      <c r="G147" s="53" t="s">
        <v>62</v>
      </c>
      <c r="H147" s="53" t="s">
        <v>68</v>
      </c>
      <c r="I147" s="53">
        <f>'Приложение 2'!$B$9</f>
        <v>912</v>
      </c>
      <c r="J147" s="55">
        <f>'Приложение 2'!K170</f>
        <v>90</v>
      </c>
      <c r="K147" s="55">
        <f>'Приложение 2'!L170</f>
        <v>0</v>
      </c>
      <c r="L147" s="55">
        <f>'Приложение 2'!M170</f>
        <v>0</v>
      </c>
    </row>
    <row r="148" spans="1:12" ht="60" x14ac:dyDescent="0.2">
      <c r="A148" s="51" t="s">
        <v>151</v>
      </c>
      <c r="B148" s="53" t="s">
        <v>150</v>
      </c>
      <c r="C148" s="53" t="s">
        <v>56</v>
      </c>
      <c r="D148" s="53" t="s">
        <v>76</v>
      </c>
      <c r="E148" s="53" t="s">
        <v>152</v>
      </c>
      <c r="F148" s="53"/>
      <c r="G148" s="53"/>
      <c r="H148" s="53"/>
      <c r="I148" s="53"/>
      <c r="J148" s="55">
        <f>J149+J154</f>
        <v>131.9</v>
      </c>
      <c r="K148" s="55">
        <f>K149+K154</f>
        <v>145.70000000000002</v>
      </c>
      <c r="L148" s="55">
        <f>L149+L154</f>
        <v>159.80000000000001</v>
      </c>
    </row>
    <row r="149" spans="1:12" ht="72" x14ac:dyDescent="0.2">
      <c r="A149" s="51" t="s">
        <v>77</v>
      </c>
      <c r="B149" s="53" t="s">
        <v>150</v>
      </c>
      <c r="C149" s="53" t="s">
        <v>56</v>
      </c>
      <c r="D149" s="53" t="s">
        <v>76</v>
      </c>
      <c r="E149" s="53" t="s">
        <v>152</v>
      </c>
      <c r="F149" s="53">
        <v>100</v>
      </c>
      <c r="G149" s="122"/>
      <c r="H149" s="122"/>
      <c r="I149" s="122"/>
      <c r="J149" s="55">
        <f t="shared" ref="J149:L152" si="22">J150</f>
        <v>127.5</v>
      </c>
      <c r="K149" s="55">
        <f t="shared" si="22"/>
        <v>141.30000000000001</v>
      </c>
      <c r="L149" s="55">
        <f t="shared" si="22"/>
        <v>155.4</v>
      </c>
    </row>
    <row r="150" spans="1:12" ht="36" x14ac:dyDescent="0.2">
      <c r="A150" s="51" t="s">
        <v>78</v>
      </c>
      <c r="B150" s="53" t="s">
        <v>150</v>
      </c>
      <c r="C150" s="53" t="s">
        <v>56</v>
      </c>
      <c r="D150" s="53" t="s">
        <v>76</v>
      </c>
      <c r="E150" s="53" t="s">
        <v>152</v>
      </c>
      <c r="F150" s="53">
        <v>120</v>
      </c>
      <c r="G150" s="53"/>
      <c r="H150" s="53"/>
      <c r="I150" s="53"/>
      <c r="J150" s="55">
        <f t="shared" si="22"/>
        <v>127.5</v>
      </c>
      <c r="K150" s="55">
        <f t="shared" si="22"/>
        <v>141.30000000000001</v>
      </c>
      <c r="L150" s="55">
        <f t="shared" si="22"/>
        <v>155.4</v>
      </c>
    </row>
    <row r="151" spans="1:12" x14ac:dyDescent="0.2">
      <c r="A151" s="51" t="s">
        <v>147</v>
      </c>
      <c r="B151" s="53" t="s">
        <v>150</v>
      </c>
      <c r="C151" s="53" t="s">
        <v>56</v>
      </c>
      <c r="D151" s="53" t="s">
        <v>76</v>
      </c>
      <c r="E151" s="53" t="s">
        <v>152</v>
      </c>
      <c r="F151" s="53">
        <v>120</v>
      </c>
      <c r="G151" s="122" t="s">
        <v>70</v>
      </c>
      <c r="H151" s="122"/>
      <c r="I151" s="122"/>
      <c r="J151" s="55">
        <f t="shared" si="22"/>
        <v>127.5</v>
      </c>
      <c r="K151" s="55">
        <f t="shared" si="22"/>
        <v>141.30000000000001</v>
      </c>
      <c r="L151" s="55">
        <f t="shared" si="22"/>
        <v>155.4</v>
      </c>
    </row>
    <row r="152" spans="1:12" ht="24" x14ac:dyDescent="0.2">
      <c r="A152" s="51" t="s">
        <v>148</v>
      </c>
      <c r="B152" s="53" t="s">
        <v>150</v>
      </c>
      <c r="C152" s="53" t="s">
        <v>56</v>
      </c>
      <c r="D152" s="53" t="s">
        <v>76</v>
      </c>
      <c r="E152" s="53" t="s">
        <v>152</v>
      </c>
      <c r="F152" s="53">
        <v>120</v>
      </c>
      <c r="G152" s="53" t="s">
        <v>70</v>
      </c>
      <c r="H152" s="53" t="s">
        <v>149</v>
      </c>
      <c r="I152" s="122"/>
      <c r="J152" s="55">
        <f t="shared" si="22"/>
        <v>127.5</v>
      </c>
      <c r="K152" s="55">
        <f t="shared" si="22"/>
        <v>141.30000000000001</v>
      </c>
      <c r="L152" s="55">
        <f t="shared" si="22"/>
        <v>155.4</v>
      </c>
    </row>
    <row r="153" spans="1:12" ht="48" customHeight="1" x14ac:dyDescent="0.2">
      <c r="A153" s="52" t="str">
        <f>$A$141</f>
        <v>Администрация Гузынского сельского поселения Большеберезниковского муниципального района Республики Мордовия</v>
      </c>
      <c r="B153" s="53" t="s">
        <v>150</v>
      </c>
      <c r="C153" s="53" t="s">
        <v>56</v>
      </c>
      <c r="D153" s="53" t="s">
        <v>76</v>
      </c>
      <c r="E153" s="53" t="s">
        <v>152</v>
      </c>
      <c r="F153" s="53">
        <v>120</v>
      </c>
      <c r="G153" s="53" t="s">
        <v>70</v>
      </c>
      <c r="H153" s="53" t="s">
        <v>149</v>
      </c>
      <c r="I153" s="53">
        <f>'Приложение 2'!$B$9</f>
        <v>912</v>
      </c>
      <c r="J153" s="55">
        <f>'Приложение 2'!K104</f>
        <v>127.5</v>
      </c>
      <c r="K153" s="55">
        <f>'Приложение 2'!L104</f>
        <v>141.30000000000001</v>
      </c>
      <c r="L153" s="55">
        <f>'Приложение 2'!M104</f>
        <v>155.4</v>
      </c>
    </row>
    <row r="154" spans="1:12" ht="24" x14ac:dyDescent="0.2">
      <c r="A154" s="52" t="s">
        <v>98</v>
      </c>
      <c r="B154" s="53" t="s">
        <v>150</v>
      </c>
      <c r="C154" s="53" t="s">
        <v>56</v>
      </c>
      <c r="D154" s="53" t="s">
        <v>76</v>
      </c>
      <c r="E154" s="53" t="s">
        <v>152</v>
      </c>
      <c r="F154" s="53">
        <v>200</v>
      </c>
      <c r="G154" s="53"/>
      <c r="H154" s="53"/>
      <c r="I154" s="122"/>
      <c r="J154" s="55">
        <f t="shared" ref="J154:L157" si="23">J155</f>
        <v>4.4000000000000004</v>
      </c>
      <c r="K154" s="55">
        <f t="shared" si="23"/>
        <v>4.4000000000000004</v>
      </c>
      <c r="L154" s="55">
        <f t="shared" si="23"/>
        <v>4.4000000000000004</v>
      </c>
    </row>
    <row r="155" spans="1:12" ht="36" x14ac:dyDescent="0.2">
      <c r="A155" s="51" t="s">
        <v>99</v>
      </c>
      <c r="B155" s="53" t="s">
        <v>150</v>
      </c>
      <c r="C155" s="53" t="s">
        <v>56</v>
      </c>
      <c r="D155" s="53" t="s">
        <v>76</v>
      </c>
      <c r="E155" s="53" t="s">
        <v>152</v>
      </c>
      <c r="F155" s="53">
        <v>240</v>
      </c>
      <c r="G155" s="53"/>
      <c r="H155" s="53"/>
      <c r="I155" s="53"/>
      <c r="J155" s="55">
        <f t="shared" si="23"/>
        <v>4.4000000000000004</v>
      </c>
      <c r="K155" s="55">
        <f t="shared" si="23"/>
        <v>4.4000000000000004</v>
      </c>
      <c r="L155" s="55">
        <f t="shared" si="23"/>
        <v>4.4000000000000004</v>
      </c>
    </row>
    <row r="156" spans="1:12" x14ac:dyDescent="0.2">
      <c r="A156" s="52" t="s">
        <v>147</v>
      </c>
      <c r="B156" s="53" t="s">
        <v>150</v>
      </c>
      <c r="C156" s="53" t="s">
        <v>56</v>
      </c>
      <c r="D156" s="53" t="s">
        <v>76</v>
      </c>
      <c r="E156" s="53" t="s">
        <v>152</v>
      </c>
      <c r="F156" s="53">
        <v>240</v>
      </c>
      <c r="G156" s="53" t="s">
        <v>70</v>
      </c>
      <c r="H156" s="53"/>
      <c r="I156" s="122"/>
      <c r="J156" s="55">
        <f t="shared" si="23"/>
        <v>4.4000000000000004</v>
      </c>
      <c r="K156" s="55">
        <f t="shared" si="23"/>
        <v>4.4000000000000004</v>
      </c>
      <c r="L156" s="55">
        <f t="shared" si="23"/>
        <v>4.4000000000000004</v>
      </c>
    </row>
    <row r="157" spans="1:12" ht="24" x14ac:dyDescent="0.2">
      <c r="A157" s="51" t="s">
        <v>148</v>
      </c>
      <c r="B157" s="53" t="s">
        <v>150</v>
      </c>
      <c r="C157" s="53" t="s">
        <v>56</v>
      </c>
      <c r="D157" s="53" t="s">
        <v>76</v>
      </c>
      <c r="E157" s="53" t="s">
        <v>152</v>
      </c>
      <c r="F157" s="53">
        <v>240</v>
      </c>
      <c r="G157" s="53" t="s">
        <v>70</v>
      </c>
      <c r="H157" s="53" t="s">
        <v>149</v>
      </c>
      <c r="I157" s="53"/>
      <c r="J157" s="55">
        <f t="shared" si="23"/>
        <v>4.4000000000000004</v>
      </c>
      <c r="K157" s="55">
        <f t="shared" si="23"/>
        <v>4.4000000000000004</v>
      </c>
      <c r="L157" s="55">
        <f t="shared" si="23"/>
        <v>4.4000000000000004</v>
      </c>
    </row>
    <row r="158" spans="1:12" ht="55.5" customHeight="1" x14ac:dyDescent="0.2">
      <c r="A158" s="52" t="str">
        <f>$A$153</f>
        <v>Администрация Гузынского сельского поселения Большеберезниковского муниципального района Республики Мордовия</v>
      </c>
      <c r="B158" s="53" t="s">
        <v>150</v>
      </c>
      <c r="C158" s="53" t="s">
        <v>56</v>
      </c>
      <c r="D158" s="53" t="s">
        <v>76</v>
      </c>
      <c r="E158" s="53" t="s">
        <v>152</v>
      </c>
      <c r="F158" s="53">
        <v>240</v>
      </c>
      <c r="G158" s="53" t="s">
        <v>70</v>
      </c>
      <c r="H158" s="129" t="s">
        <v>149</v>
      </c>
      <c r="I158" s="129">
        <f>'Приложение 2'!$B$9</f>
        <v>912</v>
      </c>
      <c r="J158" s="55">
        <f>'Приложение 2'!K110</f>
        <v>4.4000000000000004</v>
      </c>
      <c r="K158" s="55">
        <f>'Приложение 2'!L110</f>
        <v>4.4000000000000004</v>
      </c>
      <c r="L158" s="55">
        <f>'Приложение 2'!M110</f>
        <v>4.4000000000000004</v>
      </c>
    </row>
  </sheetData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33333333333302" right="0.23611111111111099" top="0.70277777777777795" bottom="1.2208333333333301" header="0.3" footer="0.51180555555555496"/>
  <pageSetup paperSize="9" scale="92" firstPageNumber="0" orientation="portrait" horizontalDpi="300" verticalDpi="300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3"/>
  <sheetViews>
    <sheetView view="pageBreakPreview" topLeftCell="A17" zoomScale="90" zoomScalePageLayoutView="90" workbookViewId="0">
      <selection activeCell="C26" sqref="C26"/>
    </sheetView>
  </sheetViews>
  <sheetFormatPr defaultRowHeight="12.75" x14ac:dyDescent="0.2"/>
  <cols>
    <col min="1" max="1" width="37.1640625" style="130" customWidth="1"/>
    <col min="2" max="2" width="70.5" style="130" customWidth="1"/>
    <col min="3" max="3" width="18.6640625" style="130" customWidth="1"/>
    <col min="4" max="4" width="19.33203125" style="130" customWidth="1"/>
    <col min="5" max="5" width="18" style="130" customWidth="1"/>
    <col min="6" max="6" width="24" style="130" customWidth="1"/>
    <col min="7" max="7" width="17.33203125" style="130" customWidth="1"/>
    <col min="8" max="8" width="17.5" style="130" customWidth="1"/>
    <col min="9" max="9" width="17" style="130" customWidth="1"/>
    <col min="10" max="256" width="9.33203125" style="130" customWidth="1"/>
    <col min="257" max="257" width="37.1640625" style="130" customWidth="1"/>
    <col min="258" max="258" width="70.5" style="130" customWidth="1"/>
    <col min="259" max="259" width="18.6640625" style="130" customWidth="1"/>
    <col min="260" max="260" width="20.5" style="130" customWidth="1"/>
    <col min="261" max="261" width="18" style="130" customWidth="1"/>
    <col min="262" max="262" width="24" style="130" customWidth="1"/>
    <col min="263" max="263" width="17.33203125" style="130" customWidth="1"/>
    <col min="264" max="264" width="17.5" style="130" customWidth="1"/>
    <col min="265" max="265" width="17" style="130" customWidth="1"/>
    <col min="266" max="512" width="9.33203125" style="130" customWidth="1"/>
    <col min="513" max="513" width="37.1640625" style="130" customWidth="1"/>
    <col min="514" max="514" width="70.5" style="130" customWidth="1"/>
    <col min="515" max="515" width="18.6640625" style="130" customWidth="1"/>
    <col min="516" max="516" width="20.5" style="130" customWidth="1"/>
    <col min="517" max="517" width="18" style="130" customWidth="1"/>
    <col min="518" max="518" width="24" style="130" customWidth="1"/>
    <col min="519" max="519" width="17.33203125" style="130" customWidth="1"/>
    <col min="520" max="520" width="17.5" style="130" customWidth="1"/>
    <col min="521" max="521" width="17" style="130" customWidth="1"/>
    <col min="522" max="768" width="9.33203125" style="130" customWidth="1"/>
    <col min="769" max="769" width="37.1640625" style="130" customWidth="1"/>
    <col min="770" max="770" width="70.5" style="130" customWidth="1"/>
    <col min="771" max="771" width="18.6640625" style="130" customWidth="1"/>
    <col min="772" max="772" width="20.5" style="130" customWidth="1"/>
    <col min="773" max="773" width="18" style="130" customWidth="1"/>
    <col min="774" max="774" width="24" style="130" customWidth="1"/>
    <col min="775" max="775" width="17.33203125" style="130" customWidth="1"/>
    <col min="776" max="776" width="17.5" style="130" customWidth="1"/>
    <col min="777" max="777" width="17" style="130" customWidth="1"/>
    <col min="778" max="1025" width="9.33203125" style="130" customWidth="1"/>
  </cols>
  <sheetData>
    <row r="1" spans="1:9" ht="15" x14ac:dyDescent="0.25">
      <c r="C1" s="200" t="s">
        <v>202</v>
      </c>
      <c r="D1" s="200"/>
      <c r="E1" s="200"/>
    </row>
    <row r="2" spans="1:9" ht="15.75" x14ac:dyDescent="0.25">
      <c r="B2" s="131"/>
      <c r="C2" s="201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D2" s="201"/>
      <c r="E2" s="201"/>
      <c r="F2" s="132"/>
    </row>
    <row r="3" spans="1:9" ht="15.75" x14ac:dyDescent="0.25">
      <c r="A3" s="133"/>
      <c r="B3" s="134"/>
      <c r="C3" s="201"/>
      <c r="D3" s="201"/>
      <c r="E3" s="201"/>
      <c r="F3" s="132"/>
    </row>
    <row r="4" spans="1:9" ht="15.75" customHeight="1" x14ac:dyDescent="0.2">
      <c r="B4" s="134"/>
      <c r="C4" s="201"/>
      <c r="D4" s="201"/>
      <c r="E4" s="201"/>
      <c r="F4" s="132"/>
    </row>
    <row r="5" spans="1:9" ht="15.75" x14ac:dyDescent="0.25">
      <c r="B5" s="133"/>
      <c r="C5" s="201"/>
      <c r="D5" s="201"/>
      <c r="E5" s="201"/>
      <c r="F5" s="132"/>
    </row>
    <row r="6" spans="1:9" ht="49.5" customHeight="1" x14ac:dyDescent="0.25">
      <c r="B6" s="133"/>
      <c r="C6" s="201"/>
      <c r="D6" s="201"/>
      <c r="E6" s="201"/>
      <c r="F6" s="132"/>
    </row>
    <row r="7" spans="1:9" ht="12.75" customHeight="1" x14ac:dyDescent="0.2">
      <c r="A7" s="135"/>
      <c r="B7" s="136"/>
      <c r="C7" s="136"/>
      <c r="D7" s="136"/>
      <c r="E7" s="136"/>
      <c r="F7" s="132"/>
    </row>
    <row r="8" spans="1:9" ht="68.25" customHeight="1" x14ac:dyDescent="0.2">
      <c r="A8" s="202" t="s">
        <v>203</v>
      </c>
      <c r="B8" s="202"/>
      <c r="C8" s="202"/>
      <c r="D8" s="202"/>
      <c r="E8" s="202"/>
      <c r="F8" s="132"/>
    </row>
    <row r="9" spans="1:9" x14ac:dyDescent="0.2">
      <c r="A9" s="137"/>
      <c r="B9" s="132"/>
      <c r="C9" s="132"/>
      <c r="D9" s="132"/>
      <c r="E9" s="132"/>
      <c r="F9" s="138"/>
    </row>
    <row r="10" spans="1:9" ht="36.75" customHeight="1" x14ac:dyDescent="0.25">
      <c r="A10" s="203" t="s">
        <v>3</v>
      </c>
      <c r="B10" s="204" t="s">
        <v>204</v>
      </c>
      <c r="C10" s="203" t="s">
        <v>205</v>
      </c>
      <c r="D10" s="203"/>
      <c r="E10" s="203"/>
      <c r="F10" s="139"/>
      <c r="H10" s="140"/>
      <c r="I10" s="141"/>
    </row>
    <row r="11" spans="1:9" ht="36" customHeight="1" x14ac:dyDescent="0.2">
      <c r="A11" s="203"/>
      <c r="B11" s="204"/>
      <c r="C11" s="9" t="s">
        <v>6</v>
      </c>
      <c r="D11" s="9" t="s">
        <v>7</v>
      </c>
      <c r="E11" s="9" t="s">
        <v>8</v>
      </c>
      <c r="F11" s="142"/>
      <c r="H11" s="141"/>
      <c r="I11" s="141"/>
    </row>
    <row r="12" spans="1:9" ht="15.75" x14ac:dyDescent="0.25">
      <c r="A12" s="143" t="s">
        <v>56</v>
      </c>
      <c r="B12" s="144" t="s">
        <v>57</v>
      </c>
      <c r="C12" s="144" t="s">
        <v>9</v>
      </c>
      <c r="D12" s="144" t="s">
        <v>10</v>
      </c>
      <c r="E12" s="145">
        <v>5</v>
      </c>
      <c r="F12" s="142"/>
      <c r="H12" s="141"/>
      <c r="I12" s="141"/>
    </row>
    <row r="13" spans="1:9" ht="15.75" x14ac:dyDescent="0.25">
      <c r="A13" s="146" t="s">
        <v>206</v>
      </c>
      <c r="B13" s="147" t="s">
        <v>207</v>
      </c>
      <c r="C13" s="148">
        <v>3.3</v>
      </c>
      <c r="D13" s="148">
        <v>-0.2</v>
      </c>
      <c r="E13" s="148">
        <v>-0.3</v>
      </c>
      <c r="F13" s="149"/>
      <c r="G13" s="149"/>
      <c r="H13" s="149"/>
    </row>
    <row r="14" spans="1:9" s="154" customFormat="1" ht="15" x14ac:dyDescent="0.2">
      <c r="A14" s="150"/>
      <c r="B14" s="151" t="s">
        <v>208</v>
      </c>
      <c r="C14" s="152"/>
      <c r="D14" s="152"/>
      <c r="E14" s="153"/>
    </row>
    <row r="15" spans="1:9" s="154" customFormat="1" ht="15" x14ac:dyDescent="0.25">
      <c r="A15" s="155" t="s">
        <v>206</v>
      </c>
      <c r="B15" s="28" t="s">
        <v>209</v>
      </c>
      <c r="C15" s="148">
        <f>C17+C20</f>
        <v>-15</v>
      </c>
      <c r="D15" s="148">
        <f>D17+D20</f>
        <v>-19.899999999999999</v>
      </c>
      <c r="E15" s="148">
        <f>E17+E20</f>
        <v>-27.1</v>
      </c>
      <c r="F15" s="156"/>
    </row>
    <row r="16" spans="1:9" s="154" customFormat="1" ht="15" x14ac:dyDescent="0.25">
      <c r="A16" s="157"/>
      <c r="B16" s="158" t="s">
        <v>210</v>
      </c>
      <c r="C16" s="159"/>
      <c r="D16" s="159"/>
      <c r="E16" s="160"/>
      <c r="F16" s="156"/>
    </row>
    <row r="17" spans="1:9" s="154" customFormat="1" ht="30" x14ac:dyDescent="0.25">
      <c r="A17" s="157" t="s">
        <v>211</v>
      </c>
      <c r="B17" s="158" t="s">
        <v>212</v>
      </c>
      <c r="C17" s="159">
        <f t="shared" ref="C17:E18" si="0">C18</f>
        <v>0</v>
      </c>
      <c r="D17" s="159">
        <f t="shared" si="0"/>
        <v>0</v>
      </c>
      <c r="E17" s="159">
        <f t="shared" si="0"/>
        <v>0</v>
      </c>
    </row>
    <row r="18" spans="1:9" s="154" customFormat="1" ht="30" x14ac:dyDescent="0.25">
      <c r="A18" s="157" t="s">
        <v>213</v>
      </c>
      <c r="B18" s="158" t="s">
        <v>214</v>
      </c>
      <c r="C18" s="159">
        <f t="shared" si="0"/>
        <v>0</v>
      </c>
      <c r="D18" s="159">
        <f t="shared" si="0"/>
        <v>0</v>
      </c>
      <c r="E18" s="159">
        <f t="shared" si="0"/>
        <v>0</v>
      </c>
    </row>
    <row r="19" spans="1:9" s="154" customFormat="1" ht="34.5" customHeight="1" x14ac:dyDescent="0.25">
      <c r="A19" s="157" t="s">
        <v>215</v>
      </c>
      <c r="B19" s="158" t="s">
        <v>216</v>
      </c>
      <c r="C19" s="159">
        <v>0</v>
      </c>
      <c r="D19" s="159">
        <v>0</v>
      </c>
      <c r="E19" s="159">
        <v>0</v>
      </c>
      <c r="F19" s="161"/>
    </row>
    <row r="20" spans="1:9" s="154" customFormat="1" ht="30" x14ac:dyDescent="0.25">
      <c r="A20" s="157" t="s">
        <v>217</v>
      </c>
      <c r="B20" s="158" t="s">
        <v>218</v>
      </c>
      <c r="C20" s="159">
        <f t="shared" ref="C20:E22" si="1">C21</f>
        <v>-15</v>
      </c>
      <c r="D20" s="159">
        <f t="shared" si="1"/>
        <v>-19.899999999999999</v>
      </c>
      <c r="E20" s="159">
        <f t="shared" si="1"/>
        <v>-27.1</v>
      </c>
      <c r="F20" s="161"/>
    </row>
    <row r="21" spans="1:9" s="154" customFormat="1" ht="29.25" customHeight="1" x14ac:dyDescent="0.25">
      <c r="A21" s="157" t="s">
        <v>219</v>
      </c>
      <c r="B21" s="158" t="s">
        <v>220</v>
      </c>
      <c r="C21" s="159">
        <f t="shared" si="1"/>
        <v>-15</v>
      </c>
      <c r="D21" s="159">
        <f t="shared" si="1"/>
        <v>-19.899999999999999</v>
      </c>
      <c r="E21" s="159">
        <f t="shared" si="1"/>
        <v>-27.1</v>
      </c>
      <c r="F21" s="161"/>
    </row>
    <row r="22" spans="1:9" s="154" customFormat="1" ht="45" x14ac:dyDescent="0.25">
      <c r="A22" s="157" t="s">
        <v>221</v>
      </c>
      <c r="B22" s="158" t="s">
        <v>222</v>
      </c>
      <c r="C22" s="159">
        <f t="shared" si="1"/>
        <v>-15</v>
      </c>
      <c r="D22" s="159">
        <f t="shared" si="1"/>
        <v>-19.899999999999999</v>
      </c>
      <c r="E22" s="159">
        <f t="shared" si="1"/>
        <v>-27.1</v>
      </c>
      <c r="F22" s="161"/>
    </row>
    <row r="23" spans="1:9" s="154" customFormat="1" ht="45" x14ac:dyDescent="0.25">
      <c r="A23" s="157" t="s">
        <v>223</v>
      </c>
      <c r="B23" s="158" t="s">
        <v>224</v>
      </c>
      <c r="C23" s="159">
        <v>-15</v>
      </c>
      <c r="D23" s="159">
        <v>-19.899999999999999</v>
      </c>
      <c r="E23" s="159">
        <v>-27.1</v>
      </c>
      <c r="F23" s="161"/>
    </row>
    <row r="24" spans="1:9" s="154" customFormat="1" ht="15" x14ac:dyDescent="0.25">
      <c r="A24" s="162" t="s">
        <v>206</v>
      </c>
      <c r="B24" s="158" t="s">
        <v>225</v>
      </c>
      <c r="C24" s="159"/>
      <c r="D24" s="159"/>
      <c r="E24" s="163"/>
      <c r="F24" s="156"/>
    </row>
    <row r="25" spans="1:9" s="154" customFormat="1" ht="15" x14ac:dyDescent="0.25">
      <c r="A25" s="162"/>
      <c r="B25" s="158" t="s">
        <v>210</v>
      </c>
      <c r="C25" s="159"/>
      <c r="D25" s="159"/>
      <c r="E25" s="163"/>
      <c r="F25" s="161"/>
    </row>
    <row r="26" spans="1:9" s="154" customFormat="1" ht="15" x14ac:dyDescent="0.25">
      <c r="A26" s="162" t="s">
        <v>206</v>
      </c>
      <c r="B26" s="158" t="s">
        <v>226</v>
      </c>
      <c r="C26" s="159">
        <f>C27</f>
        <v>3.6000000000001364</v>
      </c>
      <c r="D26" s="159">
        <f>D27</f>
        <v>0</v>
      </c>
      <c r="E26" s="159">
        <f>E27</f>
        <v>0</v>
      </c>
      <c r="F26" s="161"/>
    </row>
    <row r="27" spans="1:9" s="154" customFormat="1" ht="30" x14ac:dyDescent="0.25">
      <c r="A27" s="162" t="s">
        <v>227</v>
      </c>
      <c r="B27" s="158" t="s">
        <v>228</v>
      </c>
      <c r="C27" s="159">
        <f>C32+C37</f>
        <v>3.6000000000001364</v>
      </c>
      <c r="D27" s="159">
        <f>D32+D37</f>
        <v>0</v>
      </c>
      <c r="E27" s="159">
        <f>E32+E37</f>
        <v>0</v>
      </c>
      <c r="F27" s="164"/>
      <c r="G27" s="165"/>
    </row>
    <row r="28" spans="1:9" ht="15.75" x14ac:dyDescent="0.25">
      <c r="A28" s="162" t="s">
        <v>206</v>
      </c>
      <c r="B28" s="158" t="s">
        <v>229</v>
      </c>
      <c r="C28" s="159">
        <f t="shared" ref="C28:E31" si="2">C29</f>
        <v>-1780.3</v>
      </c>
      <c r="D28" s="159">
        <f t="shared" si="2"/>
        <v>-1301.0999999999999</v>
      </c>
      <c r="E28" s="159">
        <f t="shared" si="2"/>
        <v>-1343.8</v>
      </c>
      <c r="F28" s="199"/>
      <c r="G28" s="199"/>
      <c r="H28" s="167"/>
      <c r="I28" s="168"/>
    </row>
    <row r="29" spans="1:9" ht="15.75" x14ac:dyDescent="0.25">
      <c r="A29" s="162" t="s">
        <v>230</v>
      </c>
      <c r="B29" s="158" t="s">
        <v>231</v>
      </c>
      <c r="C29" s="159">
        <f t="shared" si="2"/>
        <v>-1780.3</v>
      </c>
      <c r="D29" s="159">
        <f t="shared" si="2"/>
        <v>-1301.0999999999999</v>
      </c>
      <c r="E29" s="159">
        <f t="shared" si="2"/>
        <v>-1343.8</v>
      </c>
      <c r="F29" s="166"/>
      <c r="G29" s="166"/>
      <c r="H29" s="167"/>
      <c r="I29" s="168"/>
    </row>
    <row r="30" spans="1:9" ht="15.75" x14ac:dyDescent="0.25">
      <c r="A30" s="162" t="s">
        <v>232</v>
      </c>
      <c r="B30" s="158" t="s">
        <v>233</v>
      </c>
      <c r="C30" s="159">
        <f t="shared" si="2"/>
        <v>-1780.3</v>
      </c>
      <c r="D30" s="159">
        <f t="shared" si="2"/>
        <v>-1301.0999999999999</v>
      </c>
      <c r="E30" s="159">
        <f t="shared" si="2"/>
        <v>-1343.8</v>
      </c>
      <c r="F30" s="166"/>
      <c r="G30" s="166"/>
      <c r="H30" s="167"/>
      <c r="I30" s="168"/>
    </row>
    <row r="31" spans="1:9" ht="15.75" x14ac:dyDescent="0.25">
      <c r="A31" s="162" t="s">
        <v>234</v>
      </c>
      <c r="B31" s="158" t="s">
        <v>235</v>
      </c>
      <c r="C31" s="159">
        <f t="shared" si="2"/>
        <v>-1780.3</v>
      </c>
      <c r="D31" s="159">
        <f t="shared" si="2"/>
        <v>-1301.0999999999999</v>
      </c>
      <c r="E31" s="159">
        <f t="shared" si="2"/>
        <v>-1343.8</v>
      </c>
      <c r="F31" s="166"/>
      <c r="G31" s="166"/>
      <c r="H31" s="167"/>
      <c r="I31" s="168"/>
    </row>
    <row r="32" spans="1:9" ht="30" x14ac:dyDescent="0.25">
      <c r="A32" s="162" t="s">
        <v>236</v>
      </c>
      <c r="B32" s="158" t="s">
        <v>237</v>
      </c>
      <c r="C32" s="159">
        <v>-1780.3</v>
      </c>
      <c r="D32" s="159">
        <f>-D33</f>
        <v>-1301.0999999999999</v>
      </c>
      <c r="E32" s="159">
        <f>-E33</f>
        <v>-1343.8</v>
      </c>
      <c r="F32" s="166"/>
      <c r="G32" s="166"/>
      <c r="H32" s="167"/>
      <c r="I32" s="168"/>
    </row>
    <row r="33" spans="1:9" ht="15.75" x14ac:dyDescent="0.25">
      <c r="A33" s="162" t="s">
        <v>206</v>
      </c>
      <c r="B33" s="158" t="s">
        <v>238</v>
      </c>
      <c r="C33" s="169">
        <f t="shared" ref="C33:E36" si="3">C34</f>
        <v>1783.9</v>
      </c>
      <c r="D33" s="169">
        <f t="shared" si="3"/>
        <v>1301.0999999999999</v>
      </c>
      <c r="E33" s="169">
        <f t="shared" si="3"/>
        <v>1343.8</v>
      </c>
      <c r="F33" s="166"/>
      <c r="G33" s="166"/>
      <c r="H33" s="167"/>
      <c r="I33" s="168"/>
    </row>
    <row r="34" spans="1:9" ht="15.75" x14ac:dyDescent="0.25">
      <c r="A34" s="162" t="s">
        <v>239</v>
      </c>
      <c r="B34" s="158" t="s">
        <v>240</v>
      </c>
      <c r="C34" s="169">
        <f t="shared" si="3"/>
        <v>1783.9</v>
      </c>
      <c r="D34" s="169">
        <f t="shared" si="3"/>
        <v>1301.0999999999999</v>
      </c>
      <c r="E34" s="169">
        <f t="shared" si="3"/>
        <v>1343.8</v>
      </c>
      <c r="F34" s="166"/>
      <c r="G34" s="166"/>
      <c r="H34" s="167"/>
      <c r="I34" s="168"/>
    </row>
    <row r="35" spans="1:9" ht="15.75" x14ac:dyDescent="0.25">
      <c r="A35" s="162" t="s">
        <v>241</v>
      </c>
      <c r="B35" s="158" t="s">
        <v>242</v>
      </c>
      <c r="C35" s="169">
        <f t="shared" si="3"/>
        <v>1783.9</v>
      </c>
      <c r="D35" s="169">
        <f t="shared" si="3"/>
        <v>1301.0999999999999</v>
      </c>
      <c r="E35" s="169">
        <f t="shared" si="3"/>
        <v>1343.8</v>
      </c>
      <c r="F35" s="166"/>
      <c r="G35" s="166"/>
      <c r="H35" s="167"/>
      <c r="I35" s="168"/>
    </row>
    <row r="36" spans="1:9" ht="15.75" x14ac:dyDescent="0.25">
      <c r="A36" s="162" t="s">
        <v>243</v>
      </c>
      <c r="B36" s="158" t="s">
        <v>244</v>
      </c>
      <c r="C36" s="169">
        <f t="shared" si="3"/>
        <v>1783.9</v>
      </c>
      <c r="D36" s="169">
        <f t="shared" si="3"/>
        <v>1301.0999999999999</v>
      </c>
      <c r="E36" s="169">
        <f t="shared" si="3"/>
        <v>1343.8</v>
      </c>
      <c r="F36" s="166"/>
      <c r="G36" s="166"/>
      <c r="H36" s="167"/>
      <c r="I36" s="168"/>
    </row>
    <row r="37" spans="1:9" ht="30" x14ac:dyDescent="0.25">
      <c r="A37" s="162" t="s">
        <v>245</v>
      </c>
      <c r="B37" s="158" t="s">
        <v>246</v>
      </c>
      <c r="C37" s="169">
        <v>1783.9</v>
      </c>
      <c r="D37" s="169">
        <v>1301.0999999999999</v>
      </c>
      <c r="E37" s="169">
        <v>1343.8</v>
      </c>
    </row>
    <row r="38" spans="1:9" x14ac:dyDescent="0.2">
      <c r="C38" s="170"/>
      <c r="E38" s="170"/>
      <c r="F38" s="171"/>
    </row>
    <row r="39" spans="1:9" x14ac:dyDescent="0.2">
      <c r="C39" s="170"/>
    </row>
    <row r="40" spans="1:9" x14ac:dyDescent="0.2">
      <c r="C40" s="170"/>
      <c r="D40" s="170"/>
      <c r="E40" s="170"/>
    </row>
    <row r="41" spans="1:9" x14ac:dyDescent="0.2">
      <c r="C41" s="170"/>
      <c r="D41" s="170"/>
      <c r="E41" s="170"/>
    </row>
    <row r="42" spans="1:9" x14ac:dyDescent="0.2">
      <c r="C42" s="170"/>
      <c r="D42" s="170"/>
      <c r="E42" s="170"/>
    </row>
    <row r="43" spans="1:9" x14ac:dyDescent="0.2">
      <c r="C43" s="170"/>
    </row>
    <row r="44" spans="1:9" x14ac:dyDescent="0.2">
      <c r="C44" s="170"/>
    </row>
    <row r="47" spans="1:9" x14ac:dyDescent="0.2">
      <c r="C47" s="170"/>
    </row>
    <row r="48" spans="1:9" x14ac:dyDescent="0.2">
      <c r="C48" s="170"/>
      <c r="D48" s="172"/>
    </row>
    <row r="49" spans="2:4" x14ac:dyDescent="0.2">
      <c r="B49" s="170"/>
      <c r="C49" s="170"/>
      <c r="D49" s="173"/>
    </row>
    <row r="50" spans="2:4" x14ac:dyDescent="0.2">
      <c r="C50" s="170"/>
      <c r="D50" s="172"/>
    </row>
    <row r="51" spans="2:4" x14ac:dyDescent="0.2">
      <c r="C51" s="170"/>
    </row>
    <row r="52" spans="2:4" x14ac:dyDescent="0.2">
      <c r="D52" s="170"/>
    </row>
    <row r="53" spans="2:4" x14ac:dyDescent="0.2">
      <c r="D53" s="170"/>
    </row>
    <row r="54" spans="2:4" x14ac:dyDescent="0.2">
      <c r="B54" s="171"/>
      <c r="D54" s="170"/>
    </row>
    <row r="55" spans="2:4" x14ac:dyDescent="0.2">
      <c r="C55" s="174"/>
      <c r="D55" s="175"/>
    </row>
    <row r="56" spans="2:4" x14ac:dyDescent="0.2">
      <c r="D56" s="170"/>
    </row>
    <row r="57" spans="2:4" x14ac:dyDescent="0.2">
      <c r="D57" s="170"/>
    </row>
    <row r="58" spans="2:4" x14ac:dyDescent="0.2">
      <c r="D58" s="170"/>
    </row>
    <row r="59" spans="2:4" x14ac:dyDescent="0.2">
      <c r="D59" s="170"/>
    </row>
    <row r="60" spans="2:4" x14ac:dyDescent="0.2">
      <c r="D60" s="170"/>
    </row>
    <row r="62" spans="2:4" x14ac:dyDescent="0.2">
      <c r="C62" s="170"/>
    </row>
    <row r="63" spans="2:4" x14ac:dyDescent="0.2">
      <c r="C63" s="170"/>
    </row>
  </sheetData>
  <mergeCells count="7">
    <mergeCell ref="F28:G28"/>
    <mergeCell ref="C1:E1"/>
    <mergeCell ref="C2:E6"/>
    <mergeCell ref="A8:E8"/>
    <mergeCell ref="A10:A11"/>
    <mergeCell ref="B10:B11"/>
    <mergeCell ref="C10:E10"/>
  </mergeCells>
  <conditionalFormatting sqref="A9">
    <cfRule type="expression" dxfId="2" priority="2">
      <formula>$F9&lt;&gt;""</formula>
    </cfRule>
  </conditionalFormatting>
  <conditionalFormatting sqref="A3 B2:C2 B3:B6">
    <cfRule type="expression" dxfId="1" priority="3">
      <formula>$G2&lt;&gt;""</formula>
    </cfRule>
  </conditionalFormatting>
  <pageMargins left="0.59027777777777801" right="0.31527777777777799" top="0.70833333333333304" bottom="0.196527777777778" header="0.47222222222222199" footer="0.51180555555555496"/>
  <pageSetup paperSize="9" scale="63" firstPageNumber="0" orientation="portrait" horizontalDpi="300" verticalDpi="300" r:id="rId1"/>
  <headerFooter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view="pageBreakPreview" topLeftCell="A7" workbookViewId="0">
      <selection activeCell="G26" sqref="G26"/>
    </sheetView>
  </sheetViews>
  <sheetFormatPr defaultRowHeight="12.75" x14ac:dyDescent="0.2"/>
  <cols>
    <col min="1" max="1" width="6.1640625" style="176" customWidth="1"/>
    <col min="2" max="4" width="9.33203125" style="176" customWidth="1"/>
    <col min="5" max="5" width="28.83203125" style="176" customWidth="1"/>
    <col min="6" max="6" width="19" style="176" customWidth="1"/>
    <col min="7" max="7" width="13.6640625" style="176" customWidth="1"/>
    <col min="8" max="8" width="7.83203125" style="176" customWidth="1"/>
    <col min="9" max="256" width="9.33203125" style="176" customWidth="1"/>
    <col min="257" max="257" width="6.1640625" style="176" customWidth="1"/>
    <col min="258" max="260" width="9.33203125" style="176" customWidth="1"/>
    <col min="261" max="261" width="35.83203125" style="176" customWidth="1"/>
    <col min="262" max="262" width="19" style="176" customWidth="1"/>
    <col min="263" max="263" width="13.6640625" style="176" customWidth="1"/>
    <col min="264" max="264" width="7.83203125" style="176" customWidth="1"/>
    <col min="265" max="512" width="9.33203125" style="176" customWidth="1"/>
    <col min="513" max="513" width="6.1640625" style="176" customWidth="1"/>
    <col min="514" max="516" width="9.33203125" style="176" customWidth="1"/>
    <col min="517" max="517" width="35.83203125" style="176" customWidth="1"/>
    <col min="518" max="518" width="19" style="176" customWidth="1"/>
    <col min="519" max="519" width="13.6640625" style="176" customWidth="1"/>
    <col min="520" max="520" width="7.83203125" style="176" customWidth="1"/>
    <col min="521" max="768" width="9.33203125" style="176" customWidth="1"/>
    <col min="769" max="769" width="6.1640625" style="176" customWidth="1"/>
    <col min="770" max="772" width="9.33203125" style="176" customWidth="1"/>
    <col min="773" max="773" width="35.83203125" style="176" customWidth="1"/>
    <col min="774" max="774" width="19" style="176" customWidth="1"/>
    <col min="775" max="775" width="13.6640625" style="176" customWidth="1"/>
    <col min="776" max="776" width="7.83203125" style="176" customWidth="1"/>
    <col min="777" max="1025" width="9.33203125" style="176" customWidth="1"/>
  </cols>
  <sheetData>
    <row r="1" spans="1:10" ht="15.75" customHeight="1" x14ac:dyDescent="0.25">
      <c r="F1" s="211" t="s">
        <v>247</v>
      </c>
      <c r="G1" s="211"/>
      <c r="H1" s="211"/>
      <c r="I1" s="211"/>
      <c r="J1" s="211"/>
    </row>
    <row r="2" spans="1:10" ht="21" customHeight="1" x14ac:dyDescent="0.25">
      <c r="B2" s="131"/>
      <c r="C2" s="131"/>
      <c r="D2" s="131"/>
      <c r="E2" s="131"/>
      <c r="F2" s="212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 бюджете Гузынского сельского поселения Большеберезниковского муниципального района  Республики Мордовия на 2024 год и на плановый период 2025 и 2026 годов»</v>
      </c>
      <c r="G2" s="212"/>
      <c r="H2" s="212"/>
      <c r="I2" s="212"/>
      <c r="J2" s="212"/>
    </row>
    <row r="3" spans="1:10" ht="22.5" customHeight="1" x14ac:dyDescent="0.25">
      <c r="B3" s="131"/>
      <c r="C3" s="131"/>
      <c r="D3" s="131"/>
      <c r="E3" s="131"/>
      <c r="F3" s="212"/>
      <c r="G3" s="212"/>
      <c r="H3" s="212"/>
      <c r="I3" s="212"/>
      <c r="J3" s="212"/>
    </row>
    <row r="4" spans="1:10" ht="24.75" customHeight="1" x14ac:dyDescent="0.25">
      <c r="B4" s="131"/>
      <c r="C4" s="131"/>
      <c r="D4" s="131"/>
      <c r="E4" s="131"/>
      <c r="F4" s="212"/>
      <c r="G4" s="212"/>
      <c r="H4" s="212"/>
      <c r="I4" s="212"/>
      <c r="J4" s="212"/>
    </row>
    <row r="5" spans="1:10" ht="27.75" customHeight="1" x14ac:dyDescent="0.25">
      <c r="B5" s="131"/>
      <c r="C5" s="131"/>
      <c r="D5" s="131"/>
      <c r="E5" s="131"/>
      <c r="F5" s="212"/>
      <c r="G5" s="212"/>
      <c r="H5" s="212"/>
      <c r="I5" s="212"/>
      <c r="J5" s="212"/>
    </row>
    <row r="6" spans="1:10" ht="15.75" customHeight="1" x14ac:dyDescent="0.25">
      <c r="B6" s="133"/>
      <c r="C6" s="133"/>
      <c r="D6" s="133"/>
      <c r="E6" s="133"/>
      <c r="F6" s="212"/>
      <c r="G6" s="212"/>
      <c r="H6" s="212"/>
      <c r="I6" s="212"/>
      <c r="J6" s="212"/>
    </row>
    <row r="7" spans="1:10" ht="11.25" customHeight="1" x14ac:dyDescent="0.25">
      <c r="B7" s="133"/>
      <c r="C7" s="133"/>
      <c r="D7" s="133"/>
      <c r="E7" s="133"/>
      <c r="F7" s="177"/>
      <c r="G7" s="177"/>
      <c r="H7" s="177"/>
      <c r="I7" s="177"/>
      <c r="J7" s="177"/>
    </row>
    <row r="9" spans="1:10" ht="66" customHeight="1" x14ac:dyDescent="0.2">
      <c r="A9" s="202" t="s">
        <v>248</v>
      </c>
      <c r="B9" s="202"/>
      <c r="C9" s="202"/>
      <c r="D9" s="202"/>
      <c r="E9" s="202"/>
      <c r="F9" s="202"/>
      <c r="G9" s="202"/>
      <c r="H9" s="202"/>
      <c r="I9" s="202"/>
      <c r="J9" s="202"/>
    </row>
    <row r="11" spans="1:10" ht="19.5" customHeight="1" x14ac:dyDescent="0.2">
      <c r="A11" s="213" t="s">
        <v>249</v>
      </c>
      <c r="B11" s="214" t="s">
        <v>250</v>
      </c>
      <c r="C11" s="214"/>
      <c r="D11" s="214"/>
      <c r="E11" s="214"/>
      <c r="F11" s="215" t="s">
        <v>251</v>
      </c>
      <c r="G11" s="215"/>
      <c r="H11" s="215"/>
      <c r="I11" s="215"/>
      <c r="J11" s="215"/>
    </row>
    <row r="12" spans="1:10" ht="18.75" customHeight="1" x14ac:dyDescent="0.2">
      <c r="A12" s="213"/>
      <c r="B12" s="214"/>
      <c r="C12" s="214"/>
      <c r="D12" s="214"/>
      <c r="E12" s="214"/>
      <c r="F12" s="178" t="s">
        <v>6</v>
      </c>
      <c r="G12" s="215" t="s">
        <v>7</v>
      </c>
      <c r="H12" s="215"/>
      <c r="I12" s="215" t="s">
        <v>8</v>
      </c>
      <c r="J12" s="215"/>
    </row>
    <row r="13" spans="1:10" ht="32.25" customHeight="1" x14ac:dyDescent="0.25">
      <c r="A13" s="179">
        <v>1</v>
      </c>
      <c r="B13" s="209" t="s">
        <v>212</v>
      </c>
      <c r="C13" s="209"/>
      <c r="D13" s="209"/>
      <c r="E13" s="209"/>
      <c r="F13" s="180">
        <f>F14</f>
        <v>0</v>
      </c>
      <c r="G13" s="208">
        <f>G14</f>
        <v>0</v>
      </c>
      <c r="H13" s="208"/>
      <c r="I13" s="208">
        <f>I14</f>
        <v>0</v>
      </c>
      <c r="J13" s="208"/>
    </row>
    <row r="14" spans="1:10" ht="14.25" customHeight="1" x14ac:dyDescent="0.25">
      <c r="A14" s="182"/>
      <c r="B14" s="209" t="s">
        <v>252</v>
      </c>
      <c r="C14" s="209"/>
      <c r="D14" s="209"/>
      <c r="E14" s="209"/>
      <c r="F14" s="180">
        <f>'Приложение 5'!C17</f>
        <v>0</v>
      </c>
      <c r="G14" s="208">
        <f>'Приложение 5'!D17</f>
        <v>0</v>
      </c>
      <c r="H14" s="208"/>
      <c r="I14" s="208">
        <f>'Приложение 5'!E19</f>
        <v>0</v>
      </c>
      <c r="J14" s="208"/>
    </row>
    <row r="15" spans="1:10" ht="30.75" customHeight="1" x14ac:dyDescent="0.25">
      <c r="A15" s="182"/>
      <c r="B15" s="209" t="s">
        <v>253</v>
      </c>
      <c r="C15" s="209"/>
      <c r="D15" s="209"/>
      <c r="E15" s="209"/>
      <c r="F15" s="180"/>
      <c r="G15" s="210"/>
      <c r="H15" s="210"/>
      <c r="I15" s="210"/>
      <c r="J15" s="210"/>
    </row>
    <row r="16" spans="1:10" ht="32.25" customHeight="1" x14ac:dyDescent="0.25">
      <c r="A16" s="179">
        <v>2</v>
      </c>
      <c r="B16" s="209" t="s">
        <v>254</v>
      </c>
      <c r="C16" s="209"/>
      <c r="D16" s="209"/>
      <c r="E16" s="209"/>
      <c r="F16" s="181">
        <f>F18</f>
        <v>-15</v>
      </c>
      <c r="G16" s="208">
        <f>G18</f>
        <v>-19.899999999999999</v>
      </c>
      <c r="H16" s="208"/>
      <c r="I16" s="208">
        <f>I18</f>
        <v>-27.1</v>
      </c>
      <c r="J16" s="208"/>
    </row>
    <row r="17" spans="1:10" ht="16.5" customHeight="1" x14ac:dyDescent="0.25">
      <c r="A17" s="183"/>
      <c r="B17" s="207" t="s">
        <v>252</v>
      </c>
      <c r="C17" s="207"/>
      <c r="D17" s="207"/>
      <c r="E17" s="207"/>
      <c r="F17" s="181"/>
      <c r="G17" s="208"/>
      <c r="H17" s="208"/>
      <c r="I17" s="208"/>
      <c r="J17" s="208"/>
    </row>
    <row r="18" spans="1:10" ht="30" customHeight="1" x14ac:dyDescent="0.25">
      <c r="A18" s="183"/>
      <c r="B18" s="209" t="s">
        <v>253</v>
      </c>
      <c r="C18" s="209"/>
      <c r="D18" s="209"/>
      <c r="E18" s="209"/>
      <c r="F18" s="180">
        <f>'Приложение 5'!C23</f>
        <v>-15</v>
      </c>
      <c r="G18" s="208">
        <f>'Приложение 5'!D23</f>
        <v>-19.899999999999999</v>
      </c>
      <c r="H18" s="208"/>
      <c r="I18" s="208">
        <f>'Приложение 5'!E23</f>
        <v>-27.1</v>
      </c>
      <c r="J18" s="208"/>
    </row>
    <row r="19" spans="1:10" ht="16.5" customHeight="1" x14ac:dyDescent="0.25">
      <c r="A19" s="184"/>
      <c r="B19" s="205" t="s">
        <v>65</v>
      </c>
      <c r="C19" s="205"/>
      <c r="D19" s="205"/>
      <c r="E19" s="205"/>
      <c r="F19" s="185">
        <f>F13+F16</f>
        <v>-15</v>
      </c>
      <c r="G19" s="206">
        <f>G13+G16</f>
        <v>-19.899999999999999</v>
      </c>
      <c r="H19" s="206"/>
      <c r="I19" s="206">
        <f>I13+I16</f>
        <v>-27.1</v>
      </c>
      <c r="J19" s="206"/>
    </row>
    <row r="20" spans="1:10" x14ac:dyDescent="0.2">
      <c r="F20" s="186"/>
    </row>
    <row r="21" spans="1:10" x14ac:dyDescent="0.2">
      <c r="F21" s="186"/>
    </row>
  </sheetData>
  <mergeCells count="29">
    <mergeCell ref="F1:J1"/>
    <mergeCell ref="F2:J6"/>
    <mergeCell ref="A9:J9"/>
    <mergeCell ref="A11:A12"/>
    <mergeCell ref="B11:E12"/>
    <mergeCell ref="F11:J11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9:E19"/>
    <mergeCell ref="G19:H19"/>
    <mergeCell ref="I19:J19"/>
    <mergeCell ref="B17:E17"/>
    <mergeCell ref="G17:H17"/>
    <mergeCell ref="I17:J17"/>
    <mergeCell ref="B18:E18"/>
    <mergeCell ref="G18:H18"/>
    <mergeCell ref="I18:J18"/>
  </mergeCells>
  <conditionalFormatting sqref="B2:B7">
    <cfRule type="expression" dxfId="0" priority="2">
      <formula>$I2&lt;&gt;""</formula>
    </cfRule>
  </conditionalFormatting>
  <pageMargins left="0.66944444444444395" right="0.43333333333333302" top="0.47222222222222199" bottom="0.98402777777777795" header="0.51180555555555496" footer="0.51180555555555496"/>
  <pageSetup paperSize="9" scale="7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2'!_ФильтрБазыДанных</vt:lpstr>
      <vt:lpstr>'Приложение 3'!_ФильтрБазыДанных</vt:lpstr>
      <vt:lpstr>'Приложение 4'!_ФильтрБазыДанных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Миниатюрная Пёса</dc:creator>
  <dc:description/>
  <cp:lastModifiedBy>Миниатюрная Пёса</cp:lastModifiedBy>
  <cp:revision>0</cp:revision>
  <cp:lastPrinted>2024-07-02T11:32:51Z</cp:lastPrinted>
  <dcterms:created xsi:type="dcterms:W3CDTF">2006-09-16T00:00:00Z</dcterms:created>
  <dcterms:modified xsi:type="dcterms:W3CDTF">2024-07-03T08:56:03Z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