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15" tabRatio="960" activeTab="3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definedNames>
    <definedName name="_xlnm._FilterDatabase" localSheetId="1" hidden="1">'Приложение 2'!$A$7:$M$148</definedName>
    <definedName name="_xlnm._FilterDatabase" localSheetId="2" hidden="1">'Приложение 3'!$A$7:$O$111</definedName>
    <definedName name="_xlnm._FilterDatabase" localSheetId="3" hidden="1">'Приложение 4'!$A$7:$L$158</definedName>
    <definedName name="_xlnm.Print_Titles" localSheetId="4">'Приложение 5'!$12:$12</definedName>
    <definedName name="_xlnm.Print_Area" localSheetId="0">'Приложение 1'!$A$1:$E$29</definedName>
    <definedName name="_xlnm.Print_Area" localSheetId="1">'Приложение 2'!$A$1:$M$189</definedName>
    <definedName name="_xlnm.Print_Area" localSheetId="2">'Приложение 3'!$A$1:$K$111</definedName>
    <definedName name="_xlnm.Print_Area" localSheetId="3">'Приложение 4'!$A$1:$L$166</definedName>
    <definedName name="_xlnm.Print_Area" localSheetId="4">'Приложение 5'!$A$1:$E$37</definedName>
  </definedNames>
  <calcPr calcId="162913"/>
</workbook>
</file>

<file path=xl/calcChain.xml><?xml version="1.0" encoding="utf-8"?>
<calcChain xmlns="http://schemas.openxmlformats.org/spreadsheetml/2006/main">
  <c r="J31" i="2" l="1"/>
  <c r="I31" i="2"/>
  <c r="K57" i="3"/>
  <c r="K56" i="3" s="1"/>
  <c r="M58" i="3"/>
  <c r="B58" i="3"/>
  <c r="L57" i="3"/>
  <c r="L56" i="3" s="1"/>
  <c r="B57" i="3"/>
  <c r="B56" i="3"/>
  <c r="J95" i="4" l="1"/>
  <c r="J94" i="4" s="1"/>
  <c r="J93" i="4" s="1"/>
  <c r="J92" i="4" s="1"/>
  <c r="K95" i="4"/>
  <c r="L95" i="4" s="1"/>
  <c r="K31" i="2"/>
  <c r="M56" i="3"/>
  <c r="M57" i="3"/>
  <c r="C2" i="10"/>
  <c r="K94" i="4" l="1"/>
  <c r="L94" i="4" s="1"/>
  <c r="K93" i="4"/>
  <c r="L93" i="4" l="1"/>
  <c r="K92" i="4"/>
  <c r="B131" i="3"/>
  <c r="L130" i="3"/>
  <c r="K130" i="3"/>
  <c r="B130" i="3"/>
  <c r="L92" i="4" l="1"/>
  <c r="M130" i="3"/>
  <c r="I147" i="4"/>
  <c r="M178" i="3"/>
  <c r="B178" i="3"/>
  <c r="L177" i="3"/>
  <c r="L176" i="3" s="1"/>
  <c r="K177" i="3"/>
  <c r="K176" i="3" s="1"/>
  <c r="K175" i="3" s="1"/>
  <c r="K174" i="3" s="1"/>
  <c r="J147" i="4" s="1"/>
  <c r="J146" i="4" s="1"/>
  <c r="J145" i="4" s="1"/>
  <c r="J144" i="4" s="1"/>
  <c r="J143" i="4" s="1"/>
  <c r="J142" i="4" s="1"/>
  <c r="B177" i="3"/>
  <c r="B176" i="3"/>
  <c r="B175" i="3"/>
  <c r="B174" i="3"/>
  <c r="D17" i="10"/>
  <c r="I104" i="2" l="1"/>
  <c r="I103" i="2" s="1"/>
  <c r="I102" i="2" s="1"/>
  <c r="L175" i="3"/>
  <c r="M176" i="3"/>
  <c r="M177" i="3"/>
  <c r="D27" i="13"/>
  <c r="D26" i="13" s="1"/>
  <c r="L174" i="3" l="1"/>
  <c r="M175" i="3"/>
  <c r="I164" i="4"/>
  <c r="B158" i="3"/>
  <c r="M164" i="3"/>
  <c r="B164" i="3"/>
  <c r="L163" i="3"/>
  <c r="L162" i="3" s="1"/>
  <c r="J94" i="2" s="1"/>
  <c r="J93" i="2" s="1"/>
  <c r="K163" i="3"/>
  <c r="K162" i="3" s="1"/>
  <c r="K161" i="3" s="1"/>
  <c r="K160" i="3" s="1"/>
  <c r="K159" i="3" s="1"/>
  <c r="K158" i="3" s="1"/>
  <c r="B163" i="3"/>
  <c r="B162" i="3"/>
  <c r="B161" i="3"/>
  <c r="B160" i="3"/>
  <c r="B159" i="3"/>
  <c r="M174" i="3" l="1"/>
  <c r="K147" i="4"/>
  <c r="J104" i="2"/>
  <c r="J164" i="4"/>
  <c r="J163" i="4" s="1"/>
  <c r="J162" i="4" s="1"/>
  <c r="J161" i="4" s="1"/>
  <c r="J160" i="4" s="1"/>
  <c r="J159" i="4" s="1"/>
  <c r="K164" i="4"/>
  <c r="K163" i="4" s="1"/>
  <c r="K162" i="4" s="1"/>
  <c r="I94" i="2"/>
  <c r="I93" i="2" s="1"/>
  <c r="I92" i="2" s="1"/>
  <c r="I91" i="2" s="1"/>
  <c r="I90" i="2" s="1"/>
  <c r="L161" i="3"/>
  <c r="L160" i="3" s="1"/>
  <c r="L159" i="3" s="1"/>
  <c r="L158" i="3" s="1"/>
  <c r="M158" i="3" s="1"/>
  <c r="J92" i="2"/>
  <c r="M163" i="3"/>
  <c r="M162" i="3"/>
  <c r="E23" i="13"/>
  <c r="E19" i="13"/>
  <c r="E13" i="13"/>
  <c r="M194" i="3"/>
  <c r="M186" i="3"/>
  <c r="M173" i="3"/>
  <c r="M157" i="3"/>
  <c r="M151" i="3"/>
  <c r="M145" i="3"/>
  <c r="M139" i="3"/>
  <c r="M133" i="3"/>
  <c r="M122" i="3"/>
  <c r="M113" i="3"/>
  <c r="M112" i="3"/>
  <c r="M111" i="3"/>
  <c r="M107" i="3"/>
  <c r="M105" i="3"/>
  <c r="M96" i="3"/>
  <c r="M88" i="3"/>
  <c r="M81" i="3"/>
  <c r="M76" i="3"/>
  <c r="M72" i="3"/>
  <c r="M70" i="3"/>
  <c r="M65" i="3"/>
  <c r="M63" i="3"/>
  <c r="M61" i="3"/>
  <c r="M54" i="3"/>
  <c r="M52" i="3"/>
  <c r="M51" i="3"/>
  <c r="M50" i="3"/>
  <c r="M49" i="3"/>
  <c r="M48" i="3"/>
  <c r="M47" i="3"/>
  <c r="M46" i="3"/>
  <c r="M42" i="3"/>
  <c r="M37" i="3"/>
  <c r="M35" i="3"/>
  <c r="M27" i="3"/>
  <c r="M25" i="3"/>
  <c r="M20" i="3"/>
  <c r="M18" i="3"/>
  <c r="E29" i="10"/>
  <c r="E26" i="10"/>
  <c r="E24" i="10"/>
  <c r="E21" i="10"/>
  <c r="E16" i="10"/>
  <c r="J103" i="2" l="1"/>
  <c r="K104" i="2"/>
  <c r="L147" i="4"/>
  <c r="K146" i="4"/>
  <c r="L163" i="4"/>
  <c r="K94" i="2"/>
  <c r="M159" i="3"/>
  <c r="L164" i="4"/>
  <c r="M161" i="3"/>
  <c r="M160" i="3"/>
  <c r="L162" i="4"/>
  <c r="K161" i="4"/>
  <c r="K93" i="2"/>
  <c r="K92" i="2"/>
  <c r="J91" i="2"/>
  <c r="J90" i="2" s="1"/>
  <c r="E18" i="10"/>
  <c r="L146" i="4" l="1"/>
  <c r="K145" i="4"/>
  <c r="K103" i="2"/>
  <c r="J102" i="2"/>
  <c r="K102" i="2" s="1"/>
  <c r="L161" i="4"/>
  <c r="K160" i="4"/>
  <c r="K91" i="2"/>
  <c r="K144" i="4" l="1"/>
  <c r="L145" i="4"/>
  <c r="L160" i="4"/>
  <c r="K159" i="4"/>
  <c r="L159" i="4" s="1"/>
  <c r="C17" i="10"/>
  <c r="K143" i="4" l="1"/>
  <c r="L144" i="4"/>
  <c r="A16" i="4"/>
  <c r="L143" i="4" l="1"/>
  <c r="K142" i="4"/>
  <c r="L142" i="4" s="1"/>
  <c r="A18" i="4"/>
  <c r="A17" i="4"/>
  <c r="A70" i="2"/>
  <c r="A69" i="2"/>
  <c r="G18" i="14" l="1"/>
  <c r="F18" i="14"/>
  <c r="F16" i="14" s="1"/>
  <c r="A73" i="4"/>
  <c r="A54" i="4"/>
  <c r="A53" i="4"/>
  <c r="I66" i="4"/>
  <c r="A21" i="2"/>
  <c r="A12" i="2"/>
  <c r="A11" i="2"/>
  <c r="A112" i="2"/>
  <c r="A113" i="2"/>
  <c r="A116" i="2"/>
  <c r="A117" i="2"/>
  <c r="A118" i="2"/>
  <c r="A190" i="3"/>
  <c r="A115" i="2" s="1"/>
  <c r="L193" i="3"/>
  <c r="K193" i="3"/>
  <c r="J66" i="4" s="1"/>
  <c r="J65" i="4" s="1"/>
  <c r="J64" i="4" s="1"/>
  <c r="J63" i="4" s="1"/>
  <c r="J62" i="4" s="1"/>
  <c r="J61" i="4" s="1"/>
  <c r="B194" i="3"/>
  <c r="G16" i="14" l="1"/>
  <c r="I16" i="14" s="1"/>
  <c r="I18" i="14"/>
  <c r="L192" i="3"/>
  <c r="M193" i="3"/>
  <c r="I118" i="2"/>
  <c r="I117" i="2" s="1"/>
  <c r="I116" i="2" s="1"/>
  <c r="I115" i="2" s="1"/>
  <c r="I114" i="2" s="1"/>
  <c r="I113" i="2" s="1"/>
  <c r="I112" i="2" s="1"/>
  <c r="K192" i="3"/>
  <c r="K191" i="3" s="1"/>
  <c r="K190" i="3" s="1"/>
  <c r="K189" i="3" s="1"/>
  <c r="K188" i="3" s="1"/>
  <c r="K187" i="3" s="1"/>
  <c r="K66" i="4"/>
  <c r="J118" i="2"/>
  <c r="A189" i="3"/>
  <c r="A114" i="2" s="1"/>
  <c r="A29" i="3"/>
  <c r="A20" i="2" s="1"/>
  <c r="B187" i="3"/>
  <c r="B188" i="3"/>
  <c r="B189" i="3"/>
  <c r="B190" i="3"/>
  <c r="B191" i="3"/>
  <c r="B192" i="3"/>
  <c r="B193" i="3"/>
  <c r="L191" i="3" l="1"/>
  <c r="M192" i="3"/>
  <c r="K65" i="4"/>
  <c r="L66" i="4"/>
  <c r="J117" i="2"/>
  <c r="K118" i="2"/>
  <c r="D18" i="13"/>
  <c r="C18" i="13"/>
  <c r="C17" i="13" s="1"/>
  <c r="C22" i="13"/>
  <c r="C21" i="13" s="1"/>
  <c r="C20" i="13" s="1"/>
  <c r="D22" i="13"/>
  <c r="D21" i="13" l="1"/>
  <c r="E22" i="13"/>
  <c r="D17" i="13"/>
  <c r="E17" i="13" s="1"/>
  <c r="E18" i="13"/>
  <c r="L190" i="3"/>
  <c r="M191" i="3"/>
  <c r="J116" i="2"/>
  <c r="K117" i="2"/>
  <c r="K64" i="4"/>
  <c r="L65" i="4"/>
  <c r="G14" i="14"/>
  <c r="F14" i="14"/>
  <c r="F13" i="14" s="1"/>
  <c r="F19" i="14" s="1"/>
  <c r="D20" i="13" l="1"/>
  <c r="E21" i="13"/>
  <c r="G13" i="14"/>
  <c r="I14" i="14"/>
  <c r="L189" i="3"/>
  <c r="M190" i="3"/>
  <c r="K63" i="4"/>
  <c r="L64" i="4"/>
  <c r="J115" i="2"/>
  <c r="K116" i="2"/>
  <c r="D28" i="10"/>
  <c r="C28" i="10"/>
  <c r="C27" i="10" s="1"/>
  <c r="D25" i="10"/>
  <c r="C25" i="10"/>
  <c r="D23" i="10"/>
  <c r="C23" i="10"/>
  <c r="D20" i="10"/>
  <c r="D19" i="10" s="1"/>
  <c r="C20" i="10"/>
  <c r="E17" i="10"/>
  <c r="D15" i="10"/>
  <c r="C15" i="10"/>
  <c r="C14" i="10" s="1"/>
  <c r="I158" i="4"/>
  <c r="I153" i="4"/>
  <c r="I141" i="4"/>
  <c r="I135" i="4"/>
  <c r="A44" i="2"/>
  <c r="A125" i="4"/>
  <c r="I129" i="4"/>
  <c r="I124" i="4"/>
  <c r="I116" i="4"/>
  <c r="I110" i="4"/>
  <c r="I105" i="4"/>
  <c r="I90" i="4"/>
  <c r="I85" i="4"/>
  <c r="I79" i="4"/>
  <c r="I72" i="4"/>
  <c r="I52" i="4"/>
  <c r="I45" i="4"/>
  <c r="I38" i="4"/>
  <c r="I31" i="4"/>
  <c r="I60" i="4"/>
  <c r="I99" i="4" l="1"/>
  <c r="I95" i="4"/>
  <c r="E23" i="10"/>
  <c r="E25" i="10"/>
  <c r="E15" i="10"/>
  <c r="E20" i="13"/>
  <c r="D15" i="13"/>
  <c r="G19" i="14"/>
  <c r="I19" i="14" s="1"/>
  <c r="I13" i="14"/>
  <c r="D27" i="10"/>
  <c r="E27" i="10" s="1"/>
  <c r="E28" i="10"/>
  <c r="C19" i="10"/>
  <c r="E19" i="10" s="1"/>
  <c r="E20" i="10"/>
  <c r="L188" i="3"/>
  <c r="M189" i="3"/>
  <c r="J114" i="2"/>
  <c r="K115" i="2"/>
  <c r="K62" i="4"/>
  <c r="L63" i="4"/>
  <c r="D22" i="10"/>
  <c r="D14" i="10"/>
  <c r="E14" i="10" s="1"/>
  <c r="C22" i="10"/>
  <c r="A23" i="4"/>
  <c r="I24" i="4"/>
  <c r="E22" i="10" l="1"/>
  <c r="C13" i="10"/>
  <c r="C12" i="10" s="1"/>
  <c r="H12" i="10" s="1"/>
  <c r="L187" i="3"/>
  <c r="M187" i="3" s="1"/>
  <c r="M188" i="3"/>
  <c r="K61" i="4"/>
  <c r="L61" i="4" s="1"/>
  <c r="L62" i="4"/>
  <c r="J113" i="2"/>
  <c r="K114" i="2"/>
  <c r="D13" i="10"/>
  <c r="D12" i="10" s="1"/>
  <c r="I12" i="10" s="1"/>
  <c r="A46" i="2"/>
  <c r="A9" i="4"/>
  <c r="A24" i="4"/>
  <c r="I16" i="4"/>
  <c r="I2" i="4"/>
  <c r="E13" i="10" l="1"/>
  <c r="E12" i="10"/>
  <c r="J112" i="2"/>
  <c r="K112" i="2" s="1"/>
  <c r="K113" i="2"/>
  <c r="A60" i="4"/>
  <c r="A31" i="4"/>
  <c r="A38" i="4" s="1"/>
  <c r="A45" i="4" s="1"/>
  <c r="A52" i="4" s="1"/>
  <c r="H2" i="2"/>
  <c r="A72" i="4" l="1"/>
  <c r="A79" i="4" s="1"/>
  <c r="A85" i="4" s="1"/>
  <c r="A90" i="4" s="1"/>
  <c r="A66" i="4"/>
  <c r="C2" i="13"/>
  <c r="F2" i="14"/>
  <c r="L17" i="3"/>
  <c r="K17" i="3"/>
  <c r="L19" i="3"/>
  <c r="K19" i="3"/>
  <c r="L24" i="3"/>
  <c r="K24" i="3"/>
  <c r="L26" i="3"/>
  <c r="K26" i="3"/>
  <c r="L34" i="3"/>
  <c r="K34" i="3"/>
  <c r="L36" i="3"/>
  <c r="K36" i="3"/>
  <c r="L41" i="3"/>
  <c r="K41" i="3"/>
  <c r="K40" i="3" s="1"/>
  <c r="K39" i="3" s="1"/>
  <c r="L60" i="3"/>
  <c r="K60" i="3"/>
  <c r="L62" i="3"/>
  <c r="K62" i="3"/>
  <c r="L64" i="3"/>
  <c r="K64" i="3"/>
  <c r="L69" i="3"/>
  <c r="K69" i="3"/>
  <c r="L71" i="3"/>
  <c r="K71" i="3"/>
  <c r="L75" i="3"/>
  <c r="K75" i="3"/>
  <c r="K74" i="3" s="1"/>
  <c r="L80" i="3"/>
  <c r="K80" i="3"/>
  <c r="K79" i="3" s="1"/>
  <c r="L87" i="3"/>
  <c r="L86" i="3" s="1"/>
  <c r="K87" i="3"/>
  <c r="L95" i="3"/>
  <c r="L94" i="3" s="1"/>
  <c r="K16" i="4" s="1"/>
  <c r="K95" i="3"/>
  <c r="L104" i="3"/>
  <c r="K104" i="3"/>
  <c r="L106" i="3"/>
  <c r="K106" i="3"/>
  <c r="L110" i="3"/>
  <c r="K110" i="3"/>
  <c r="K109" i="3" s="1"/>
  <c r="L121" i="3"/>
  <c r="K121" i="3"/>
  <c r="K120" i="3" s="1"/>
  <c r="L132" i="3"/>
  <c r="L129" i="3" s="1"/>
  <c r="K132" i="3"/>
  <c r="L138" i="3"/>
  <c r="K138" i="3"/>
  <c r="K137" i="3" s="1"/>
  <c r="L144" i="3"/>
  <c r="K144" i="3"/>
  <c r="K143" i="3" s="1"/>
  <c r="L150" i="3"/>
  <c r="K150" i="3"/>
  <c r="K149" i="3" s="1"/>
  <c r="L156" i="3"/>
  <c r="K156" i="3"/>
  <c r="K155" i="3" s="1"/>
  <c r="L172" i="3"/>
  <c r="K172" i="3"/>
  <c r="K171" i="3" s="1"/>
  <c r="L185" i="3"/>
  <c r="K185" i="3"/>
  <c r="L45" i="3"/>
  <c r="K45" i="3"/>
  <c r="L53" i="3"/>
  <c r="K53" i="3"/>
  <c r="B54" i="3"/>
  <c r="B53" i="3"/>
  <c r="A99" i="4" l="1"/>
  <c r="A105" i="4" s="1"/>
  <c r="A110" i="4" s="1"/>
  <c r="A116" i="4" s="1"/>
  <c r="A124" i="4" s="1"/>
  <c r="A129" i="4" s="1"/>
  <c r="A135" i="4" s="1"/>
  <c r="A141" i="4" s="1"/>
  <c r="A153" i="4" s="1"/>
  <c r="A164" i="4" s="1"/>
  <c r="A95" i="4"/>
  <c r="K129" i="3"/>
  <c r="J24" i="4" s="1"/>
  <c r="J23" i="4" s="1"/>
  <c r="J22" i="4" s="1"/>
  <c r="J21" i="4" s="1"/>
  <c r="J20" i="4" s="1"/>
  <c r="J19" i="4" s="1"/>
  <c r="J18" i="4" s="1"/>
  <c r="A147" i="4"/>
  <c r="M71" i="3"/>
  <c r="L23" i="3"/>
  <c r="L22" i="3" s="1"/>
  <c r="L21" i="3" s="1"/>
  <c r="M104" i="3"/>
  <c r="M34" i="3"/>
  <c r="K23" i="3"/>
  <c r="J72" i="4" s="1"/>
  <c r="M19" i="3"/>
  <c r="M185" i="3"/>
  <c r="L155" i="3"/>
  <c r="M155" i="3" s="1"/>
  <c r="M156" i="3"/>
  <c r="L143" i="3"/>
  <c r="M143" i="3" s="1"/>
  <c r="M144" i="3"/>
  <c r="L74" i="3"/>
  <c r="M74" i="3" s="1"/>
  <c r="M75" i="3"/>
  <c r="M69" i="3"/>
  <c r="M62" i="3"/>
  <c r="L40" i="3"/>
  <c r="M40" i="3" s="1"/>
  <c r="M41" i="3"/>
  <c r="L171" i="3"/>
  <c r="M171" i="3" s="1"/>
  <c r="M172" i="3"/>
  <c r="L149" i="3"/>
  <c r="M149" i="3" s="1"/>
  <c r="M150" i="3"/>
  <c r="L137" i="3"/>
  <c r="M137" i="3" s="1"/>
  <c r="M138" i="3"/>
  <c r="M106" i="3"/>
  <c r="L79" i="3"/>
  <c r="M79" i="3" s="1"/>
  <c r="M80" i="3"/>
  <c r="M60" i="3"/>
  <c r="M26" i="3"/>
  <c r="L109" i="3"/>
  <c r="M109" i="3" s="1"/>
  <c r="M110" i="3"/>
  <c r="K94" i="3"/>
  <c r="I50" i="2" s="1"/>
  <c r="I49" i="2" s="1"/>
  <c r="I48" i="2" s="1"/>
  <c r="I47" i="2" s="1"/>
  <c r="I46" i="2" s="1"/>
  <c r="M95" i="3"/>
  <c r="K86" i="3"/>
  <c r="M86" i="3" s="1"/>
  <c r="M87" i="3"/>
  <c r="M132" i="3"/>
  <c r="M129" i="3" s="1"/>
  <c r="L120" i="3"/>
  <c r="M120" i="3" s="1"/>
  <c r="M121" i="3"/>
  <c r="M53" i="3"/>
  <c r="M64" i="3"/>
  <c r="L59" i="3"/>
  <c r="M45" i="3"/>
  <c r="M36" i="3"/>
  <c r="M24" i="3"/>
  <c r="M17" i="3"/>
  <c r="K33" i="3"/>
  <c r="I24" i="2" s="1"/>
  <c r="L33" i="3"/>
  <c r="K79" i="4" s="1"/>
  <c r="K78" i="4" s="1"/>
  <c r="K77" i="4" s="1"/>
  <c r="K76" i="4" s="1"/>
  <c r="K75" i="4" s="1"/>
  <c r="K74" i="4" s="1"/>
  <c r="K44" i="3"/>
  <c r="L68" i="3"/>
  <c r="K105" i="4" s="1"/>
  <c r="L16" i="3"/>
  <c r="K15" i="4" s="1"/>
  <c r="K16" i="3"/>
  <c r="K78" i="3"/>
  <c r="K77" i="3" s="1"/>
  <c r="J116" i="4"/>
  <c r="J115" i="4" s="1"/>
  <c r="J114" i="4" s="1"/>
  <c r="J113" i="4" s="1"/>
  <c r="J112" i="4" s="1"/>
  <c r="J111" i="4" s="1"/>
  <c r="I40" i="2"/>
  <c r="I39" i="2" s="1"/>
  <c r="I38" i="2" s="1"/>
  <c r="K119" i="3"/>
  <c r="K118" i="3" s="1"/>
  <c r="K117" i="3" s="1"/>
  <c r="K116" i="3" s="1"/>
  <c r="K115" i="3" s="1"/>
  <c r="K114" i="3" s="1"/>
  <c r="J141" i="4"/>
  <c r="J140" i="4" s="1"/>
  <c r="J139" i="4" s="1"/>
  <c r="J138" i="4" s="1"/>
  <c r="J137" i="4" s="1"/>
  <c r="J136" i="4" s="1"/>
  <c r="I66" i="2"/>
  <c r="I65" i="2" s="1"/>
  <c r="I64" i="2" s="1"/>
  <c r="I63" i="2" s="1"/>
  <c r="I62" i="2" s="1"/>
  <c r="I61" i="2" s="1"/>
  <c r="I60" i="2" s="1"/>
  <c r="L103" i="3"/>
  <c r="J85" i="4"/>
  <c r="J84" i="4" s="1"/>
  <c r="J83" i="4" s="1"/>
  <c r="J82" i="4" s="1"/>
  <c r="J81" i="4" s="1"/>
  <c r="I27" i="2"/>
  <c r="I26" i="2" s="1"/>
  <c r="K154" i="3"/>
  <c r="K153" i="3" s="1"/>
  <c r="K152" i="3" s="1"/>
  <c r="J52" i="4"/>
  <c r="J51" i="4" s="1"/>
  <c r="J50" i="4" s="1"/>
  <c r="J49" i="4" s="1"/>
  <c r="J48" i="4" s="1"/>
  <c r="J47" i="4" s="1"/>
  <c r="J46" i="4" s="1"/>
  <c r="I89" i="2"/>
  <c r="I88" i="2" s="1"/>
  <c r="I87" i="2" s="1"/>
  <c r="I86" i="2" s="1"/>
  <c r="K148" i="3"/>
  <c r="K147" i="3" s="1"/>
  <c r="K146" i="3" s="1"/>
  <c r="J45" i="4"/>
  <c r="J44" i="4" s="1"/>
  <c r="J43" i="4" s="1"/>
  <c r="J42" i="4" s="1"/>
  <c r="J41" i="4" s="1"/>
  <c r="J40" i="4" s="1"/>
  <c r="J39" i="4" s="1"/>
  <c r="I85" i="2"/>
  <c r="I84" i="2" s="1"/>
  <c r="I83" i="2" s="1"/>
  <c r="I82" i="2" s="1"/>
  <c r="K136" i="3"/>
  <c r="K135" i="3" s="1"/>
  <c r="K134" i="3" s="1"/>
  <c r="J31" i="4"/>
  <c r="J30" i="4" s="1"/>
  <c r="J29" i="4" s="1"/>
  <c r="J28" i="4" s="1"/>
  <c r="J27" i="4" s="1"/>
  <c r="J26" i="4" s="1"/>
  <c r="J25" i="4" s="1"/>
  <c r="I77" i="2"/>
  <c r="I76" i="2" s="1"/>
  <c r="I75" i="2" s="1"/>
  <c r="I74" i="2" s="1"/>
  <c r="L93" i="3"/>
  <c r="L92" i="3" s="1"/>
  <c r="L91" i="3" s="1"/>
  <c r="L90" i="3" s="1"/>
  <c r="L89" i="3" s="1"/>
  <c r="J50" i="2"/>
  <c r="L85" i="3"/>
  <c r="L84" i="3" s="1"/>
  <c r="L83" i="3" s="1"/>
  <c r="L82" i="3" s="1"/>
  <c r="K129" i="4"/>
  <c r="J45" i="2"/>
  <c r="K73" i="3"/>
  <c r="J110" i="4"/>
  <c r="J109" i="4" s="1"/>
  <c r="J108" i="4" s="1"/>
  <c r="J107" i="4" s="1"/>
  <c r="J106" i="4" s="1"/>
  <c r="I37" i="2"/>
  <c r="I36" i="2" s="1"/>
  <c r="K108" i="3"/>
  <c r="J158" i="4"/>
  <c r="J157" i="4" s="1"/>
  <c r="J156" i="4" s="1"/>
  <c r="J155" i="4" s="1"/>
  <c r="J154" i="4" s="1"/>
  <c r="I59" i="2"/>
  <c r="I58" i="2" s="1"/>
  <c r="L184" i="3"/>
  <c r="K135" i="4"/>
  <c r="J111" i="2"/>
  <c r="K59" i="3"/>
  <c r="K55" i="3" s="1"/>
  <c r="K170" i="3"/>
  <c r="K169" i="3" s="1"/>
  <c r="J124" i="4"/>
  <c r="J123" i="4" s="1"/>
  <c r="J122" i="4" s="1"/>
  <c r="J121" i="4" s="1"/>
  <c r="J120" i="4" s="1"/>
  <c r="J119" i="4" s="1"/>
  <c r="I101" i="2"/>
  <c r="I100" i="2" s="1"/>
  <c r="I99" i="2" s="1"/>
  <c r="K184" i="3"/>
  <c r="K183" i="3" s="1"/>
  <c r="K182" i="3" s="1"/>
  <c r="K181" i="3" s="1"/>
  <c r="K180" i="3" s="1"/>
  <c r="K179" i="3" s="1"/>
  <c r="J135" i="4"/>
  <c r="J134" i="4" s="1"/>
  <c r="J133" i="4" s="1"/>
  <c r="J132" i="4" s="1"/>
  <c r="J131" i="4" s="1"/>
  <c r="J130" i="4" s="1"/>
  <c r="I111" i="2"/>
  <c r="I110" i="2" s="1"/>
  <c r="I109" i="2" s="1"/>
  <c r="I108" i="2" s="1"/>
  <c r="I107" i="2" s="1"/>
  <c r="I106" i="2" s="1"/>
  <c r="I105" i="2" s="1"/>
  <c r="K142" i="3"/>
  <c r="K141" i="3" s="1"/>
  <c r="K140" i="3" s="1"/>
  <c r="J38" i="4"/>
  <c r="J37" i="4" s="1"/>
  <c r="J36" i="4" s="1"/>
  <c r="J35" i="4" s="1"/>
  <c r="J34" i="4" s="1"/>
  <c r="J33" i="4" s="1"/>
  <c r="J32" i="4" s="1"/>
  <c r="I81" i="2"/>
  <c r="I80" i="2" s="1"/>
  <c r="I79" i="2" s="1"/>
  <c r="I78" i="2" s="1"/>
  <c r="I73" i="2"/>
  <c r="I72" i="2" s="1"/>
  <c r="I71" i="2" s="1"/>
  <c r="I70" i="2" s="1"/>
  <c r="K68" i="3"/>
  <c r="K103" i="3"/>
  <c r="L44" i="3"/>
  <c r="B149" i="3"/>
  <c r="B150" i="3"/>
  <c r="B151" i="3"/>
  <c r="B152" i="3"/>
  <c r="B153" i="3"/>
  <c r="B154" i="3"/>
  <c r="B155" i="3"/>
  <c r="B156" i="3"/>
  <c r="B157" i="3"/>
  <c r="B165" i="3"/>
  <c r="B166" i="3"/>
  <c r="B167" i="3"/>
  <c r="B168" i="3"/>
  <c r="B169" i="3"/>
  <c r="B170" i="3"/>
  <c r="B171" i="3"/>
  <c r="B172" i="3"/>
  <c r="B173" i="3"/>
  <c r="B179" i="3"/>
  <c r="B180" i="3"/>
  <c r="B181" i="3"/>
  <c r="B182" i="3"/>
  <c r="B183" i="3"/>
  <c r="B184" i="3"/>
  <c r="B185" i="3"/>
  <c r="B186" i="3"/>
  <c r="K99" i="4" l="1"/>
  <c r="K98" i="4" s="1"/>
  <c r="K97" i="4" s="1"/>
  <c r="K96" i="4" s="1"/>
  <c r="K91" i="4" s="1"/>
  <c r="L55" i="3"/>
  <c r="K128" i="3"/>
  <c r="K127" i="3" s="1"/>
  <c r="K126" i="3" s="1"/>
  <c r="K125" i="3" s="1"/>
  <c r="K110" i="4"/>
  <c r="K109" i="4" s="1"/>
  <c r="A158" i="4"/>
  <c r="L108" i="3"/>
  <c r="M108" i="3" s="1"/>
  <c r="K85" i="3"/>
  <c r="M85" i="3" s="1"/>
  <c r="K168" i="3"/>
  <c r="K167" i="3" s="1"/>
  <c r="K166" i="3" s="1"/>
  <c r="K165" i="3" s="1"/>
  <c r="I98" i="2"/>
  <c r="I97" i="2" s="1"/>
  <c r="I96" i="2" s="1"/>
  <c r="I95" i="2" s="1"/>
  <c r="J85" i="2"/>
  <c r="K85" i="2" s="1"/>
  <c r="K45" i="4"/>
  <c r="K44" i="4" s="1"/>
  <c r="L148" i="3"/>
  <c r="L147" i="3" s="1"/>
  <c r="J18" i="2"/>
  <c r="J17" i="2" s="1"/>
  <c r="J16" i="2" s="1"/>
  <c r="J66" i="2"/>
  <c r="J65" i="2" s="1"/>
  <c r="K38" i="4"/>
  <c r="K37" i="4" s="1"/>
  <c r="K124" i="4"/>
  <c r="K123" i="4" s="1"/>
  <c r="J89" i="2"/>
  <c r="K89" i="2" s="1"/>
  <c r="K52" i="4"/>
  <c r="K51" i="4" s="1"/>
  <c r="L154" i="3"/>
  <c r="L153" i="3" s="1"/>
  <c r="L136" i="3"/>
  <c r="L135" i="3" s="1"/>
  <c r="I45" i="2"/>
  <c r="I44" i="2" s="1"/>
  <c r="I43" i="2" s="1"/>
  <c r="I42" i="2" s="1"/>
  <c r="I41" i="2" s="1"/>
  <c r="J129" i="4"/>
  <c r="J128" i="4" s="1"/>
  <c r="J127" i="4" s="1"/>
  <c r="J126" i="4" s="1"/>
  <c r="J125" i="4" s="1"/>
  <c r="K85" i="4"/>
  <c r="L85" i="4" s="1"/>
  <c r="J101" i="2"/>
  <c r="J100" i="2" s="1"/>
  <c r="L67" i="3"/>
  <c r="K22" i="3"/>
  <c r="K21" i="3" s="1"/>
  <c r="M21" i="3" s="1"/>
  <c r="I18" i="2"/>
  <c r="I17" i="2" s="1"/>
  <c r="M59" i="3"/>
  <c r="J40" i="2"/>
  <c r="K40" i="2" s="1"/>
  <c r="L39" i="3"/>
  <c r="M39" i="3" s="1"/>
  <c r="K116" i="4"/>
  <c r="K115" i="4" s="1"/>
  <c r="J32" i="2"/>
  <c r="J30" i="2" s="1"/>
  <c r="J27" i="2"/>
  <c r="K27" i="2" s="1"/>
  <c r="J59" i="2"/>
  <c r="J58" i="2" s="1"/>
  <c r="K58" i="2" s="1"/>
  <c r="K158" i="4"/>
  <c r="K157" i="4" s="1"/>
  <c r="K72" i="4"/>
  <c r="K71" i="4" s="1"/>
  <c r="K70" i="4" s="1"/>
  <c r="K69" i="4" s="1"/>
  <c r="K68" i="4" s="1"/>
  <c r="K67" i="4" s="1"/>
  <c r="J81" i="2"/>
  <c r="J80" i="2" s="1"/>
  <c r="L78" i="3"/>
  <c r="L77" i="3" s="1"/>
  <c r="M77" i="3" s="1"/>
  <c r="L73" i="3"/>
  <c r="J37" i="2"/>
  <c r="J36" i="2" s="1"/>
  <c r="K36" i="2" s="1"/>
  <c r="M68" i="3"/>
  <c r="M23" i="3"/>
  <c r="K93" i="3"/>
  <c r="K92" i="3" s="1"/>
  <c r="L170" i="3"/>
  <c r="M103" i="3"/>
  <c r="K24" i="4"/>
  <c r="L24" i="4" s="1"/>
  <c r="L142" i="3"/>
  <c r="J77" i="2"/>
  <c r="J76" i="2" s="1"/>
  <c r="L183" i="3"/>
  <c r="M184" i="3"/>
  <c r="J73" i="2"/>
  <c r="K73" i="2" s="1"/>
  <c r="K32" i="3"/>
  <c r="K31" i="3" s="1"/>
  <c r="L128" i="3"/>
  <c r="L127" i="3" s="1"/>
  <c r="J35" i="2"/>
  <c r="J34" i="2" s="1"/>
  <c r="K31" i="4"/>
  <c r="L31" i="4" s="1"/>
  <c r="K134" i="4"/>
  <c r="L135" i="4"/>
  <c r="K128" i="4"/>
  <c r="K104" i="4"/>
  <c r="K14" i="4"/>
  <c r="J110" i="2"/>
  <c r="K111" i="2"/>
  <c r="J44" i="2"/>
  <c r="J49" i="2"/>
  <c r="K50" i="2"/>
  <c r="J16" i="4"/>
  <c r="L16" i="4" s="1"/>
  <c r="M94" i="3"/>
  <c r="K141" i="4"/>
  <c r="L119" i="3"/>
  <c r="M44" i="3"/>
  <c r="J79" i="4"/>
  <c r="M33" i="3"/>
  <c r="I23" i="2"/>
  <c r="J71" i="4"/>
  <c r="J60" i="4"/>
  <c r="M16" i="3"/>
  <c r="J15" i="2"/>
  <c r="J14" i="2" s="1"/>
  <c r="J13" i="2" s="1"/>
  <c r="I15" i="2"/>
  <c r="K15" i="3"/>
  <c r="J24" i="2"/>
  <c r="J23" i="2" s="1"/>
  <c r="J22" i="2" s="1"/>
  <c r="L32" i="3"/>
  <c r="L31" i="3" s="1"/>
  <c r="K60" i="4"/>
  <c r="K59" i="4" s="1"/>
  <c r="K58" i="4" s="1"/>
  <c r="K57" i="4" s="1"/>
  <c r="K56" i="4" s="1"/>
  <c r="K55" i="4" s="1"/>
  <c r="L15" i="3"/>
  <c r="L14" i="3" s="1"/>
  <c r="L13" i="3" s="1"/>
  <c r="L12" i="3" s="1"/>
  <c r="L11" i="3" s="1"/>
  <c r="J17" i="4"/>
  <c r="I69" i="2"/>
  <c r="K43" i="3"/>
  <c r="J90" i="4"/>
  <c r="I29" i="2"/>
  <c r="L43" i="3"/>
  <c r="K90" i="4"/>
  <c r="K89" i="4" s="1"/>
  <c r="K88" i="4" s="1"/>
  <c r="K87" i="4" s="1"/>
  <c r="K86" i="4" s="1"/>
  <c r="J29" i="2"/>
  <c r="J28" i="2" s="1"/>
  <c r="K102" i="3"/>
  <c r="K101" i="3" s="1"/>
  <c r="K100" i="3" s="1"/>
  <c r="K99" i="3" s="1"/>
  <c r="K98" i="3" s="1"/>
  <c r="K97" i="3" s="1"/>
  <c r="J153" i="4"/>
  <c r="J152" i="4" s="1"/>
  <c r="J151" i="4" s="1"/>
  <c r="J150" i="4" s="1"/>
  <c r="J149" i="4" s="1"/>
  <c r="J148" i="4" s="1"/>
  <c r="I57" i="2"/>
  <c r="I56" i="2" s="1"/>
  <c r="I55" i="2" s="1"/>
  <c r="I54" i="2" s="1"/>
  <c r="I53" i="2" s="1"/>
  <c r="I52" i="2" s="1"/>
  <c r="I51" i="2" s="1"/>
  <c r="J99" i="4"/>
  <c r="I32" i="2"/>
  <c r="I30" i="2" s="1"/>
  <c r="K67" i="3"/>
  <c r="K66" i="3" s="1"/>
  <c r="J105" i="4"/>
  <c r="J104" i="4" s="1"/>
  <c r="J103" i="4" s="1"/>
  <c r="J102" i="4" s="1"/>
  <c r="J101" i="4" s="1"/>
  <c r="J100" i="4" s="1"/>
  <c r="I35" i="2"/>
  <c r="I34" i="2" s="1"/>
  <c r="I33" i="2" s="1"/>
  <c r="L102" i="3"/>
  <c r="K153" i="4"/>
  <c r="J57" i="2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5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0" i="3"/>
  <c r="L45" i="4" l="1"/>
  <c r="J88" i="2"/>
  <c r="K84" i="3"/>
  <c r="L110" i="4"/>
  <c r="J12" i="2"/>
  <c r="J11" i="2" s="1"/>
  <c r="J10" i="2" s="1"/>
  <c r="M148" i="3"/>
  <c r="J84" i="2"/>
  <c r="J83" i="2" s="1"/>
  <c r="J39" i="2"/>
  <c r="K39" i="2" s="1"/>
  <c r="L129" i="4"/>
  <c r="M22" i="3"/>
  <c r="L38" i="4"/>
  <c r="J118" i="4"/>
  <c r="J117" i="4" s="1"/>
  <c r="K84" i="4"/>
  <c r="L84" i="4" s="1"/>
  <c r="K18" i="2"/>
  <c r="K45" i="2"/>
  <c r="K81" i="2"/>
  <c r="J26" i="2"/>
  <c r="K26" i="2" s="1"/>
  <c r="K66" i="2"/>
  <c r="L52" i="4"/>
  <c r="K37" i="2"/>
  <c r="L158" i="4"/>
  <c r="L124" i="4"/>
  <c r="K101" i="2"/>
  <c r="M136" i="3"/>
  <c r="M55" i="3"/>
  <c r="L38" i="3"/>
  <c r="M154" i="3"/>
  <c r="K59" i="2"/>
  <c r="M93" i="3"/>
  <c r="M78" i="3"/>
  <c r="K23" i="4"/>
  <c r="K22" i="4" s="1"/>
  <c r="K54" i="4"/>
  <c r="L72" i="4"/>
  <c r="L116" i="4"/>
  <c r="I68" i="2"/>
  <c r="I67" i="2" s="1"/>
  <c r="K124" i="3"/>
  <c r="K123" i="3" s="1"/>
  <c r="M73" i="3"/>
  <c r="L66" i="3"/>
  <c r="M66" i="3" s="1"/>
  <c r="J72" i="2"/>
  <c r="K72" i="2" s="1"/>
  <c r="J15" i="4"/>
  <c r="J14" i="4" s="1"/>
  <c r="J13" i="4" s="1"/>
  <c r="J12" i="4" s="1"/>
  <c r="J11" i="4" s="1"/>
  <c r="J10" i="4" s="1"/>
  <c r="J9" i="4" s="1"/>
  <c r="K30" i="4"/>
  <c r="L30" i="4" s="1"/>
  <c r="K35" i="2"/>
  <c r="L134" i="3"/>
  <c r="M134" i="3" s="1"/>
  <c r="M135" i="3"/>
  <c r="L141" i="3"/>
  <c r="M142" i="3"/>
  <c r="M128" i="3"/>
  <c r="K77" i="2"/>
  <c r="K34" i="2"/>
  <c r="M67" i="3"/>
  <c r="L152" i="3"/>
  <c r="M152" i="3" s="1"/>
  <c r="M153" i="3"/>
  <c r="L169" i="3"/>
  <c r="L168" i="3" s="1"/>
  <c r="M170" i="3"/>
  <c r="L146" i="3"/>
  <c r="M146" i="3" s="1"/>
  <c r="M147" i="3"/>
  <c r="L182" i="3"/>
  <c r="M183" i="3"/>
  <c r="J48" i="2"/>
  <c r="K49" i="2"/>
  <c r="K156" i="4"/>
  <c r="L157" i="4"/>
  <c r="K13" i="4"/>
  <c r="L105" i="4"/>
  <c r="J87" i="2"/>
  <c r="K88" i="2"/>
  <c r="J79" i="2"/>
  <c r="K80" i="2"/>
  <c r="K43" i="4"/>
  <c r="L44" i="4"/>
  <c r="K83" i="3"/>
  <c r="M84" i="3"/>
  <c r="J75" i="2"/>
  <c r="K76" i="2"/>
  <c r="J109" i="2"/>
  <c r="K110" i="2"/>
  <c r="K133" i="4"/>
  <c r="L134" i="4"/>
  <c r="J33" i="2"/>
  <c r="K33" i="2" s="1"/>
  <c r="K36" i="4"/>
  <c r="L37" i="4"/>
  <c r="K122" i="4"/>
  <c r="L123" i="4"/>
  <c r="K114" i="4"/>
  <c r="L115" i="4"/>
  <c r="J99" i="2"/>
  <c r="J98" i="2" s="1"/>
  <c r="K100" i="2"/>
  <c r="K108" i="4"/>
  <c r="L109" i="4"/>
  <c r="K50" i="4"/>
  <c r="L51" i="4"/>
  <c r="J43" i="2"/>
  <c r="K44" i="2"/>
  <c r="K91" i="3"/>
  <c r="M92" i="3"/>
  <c r="K103" i="4"/>
  <c r="L104" i="4"/>
  <c r="K127" i="4"/>
  <c r="L128" i="4"/>
  <c r="L126" i="3"/>
  <c r="M127" i="3"/>
  <c r="J64" i="2"/>
  <c r="K65" i="2"/>
  <c r="L118" i="3"/>
  <c r="M119" i="3"/>
  <c r="K140" i="4"/>
  <c r="L141" i="4"/>
  <c r="J56" i="2"/>
  <c r="K57" i="2"/>
  <c r="L101" i="3"/>
  <c r="M102" i="3"/>
  <c r="K152" i="4"/>
  <c r="L153" i="4"/>
  <c r="K30" i="2"/>
  <c r="K32" i="2"/>
  <c r="J98" i="4"/>
  <c r="L99" i="4"/>
  <c r="M43" i="3"/>
  <c r="I28" i="2"/>
  <c r="K28" i="2" s="1"/>
  <c r="K29" i="2"/>
  <c r="J89" i="4"/>
  <c r="L90" i="4"/>
  <c r="K24" i="2"/>
  <c r="M32" i="3"/>
  <c r="M31" i="3"/>
  <c r="I22" i="2"/>
  <c r="K22" i="2" s="1"/>
  <c r="K23" i="2"/>
  <c r="J78" i="4"/>
  <c r="L79" i="4"/>
  <c r="I16" i="2"/>
  <c r="K16" i="2" s="1"/>
  <c r="K17" i="2"/>
  <c r="J70" i="4"/>
  <c r="L71" i="4"/>
  <c r="K14" i="3"/>
  <c r="M15" i="3"/>
  <c r="J59" i="4"/>
  <c r="L60" i="4"/>
  <c r="I14" i="2"/>
  <c r="K15" i="2"/>
  <c r="K38" i="3"/>
  <c r="K83" i="4" l="1"/>
  <c r="J38" i="2"/>
  <c r="K38" i="2" s="1"/>
  <c r="K84" i="2"/>
  <c r="J25" i="2"/>
  <c r="L23" i="4"/>
  <c r="K29" i="4"/>
  <c r="L29" i="4" s="1"/>
  <c r="L14" i="4"/>
  <c r="L30" i="3"/>
  <c r="L29" i="3" s="1"/>
  <c r="L28" i="3" s="1"/>
  <c r="L10" i="3" s="1"/>
  <c r="J71" i="2"/>
  <c r="K71" i="2" s="1"/>
  <c r="L15" i="4"/>
  <c r="L140" i="3"/>
  <c r="M140" i="3" s="1"/>
  <c r="M141" i="3"/>
  <c r="L181" i="3"/>
  <c r="M182" i="3"/>
  <c r="M169" i="3"/>
  <c r="K126" i="4"/>
  <c r="L127" i="4"/>
  <c r="K90" i="3"/>
  <c r="M91" i="3"/>
  <c r="K99" i="2"/>
  <c r="K121" i="4"/>
  <c r="L122" i="4"/>
  <c r="J108" i="2"/>
  <c r="K109" i="2"/>
  <c r="K155" i="4"/>
  <c r="L156" i="4"/>
  <c r="J82" i="2"/>
  <c r="K82" i="2" s="1"/>
  <c r="K83" i="2"/>
  <c r="K102" i="4"/>
  <c r="L103" i="4"/>
  <c r="J42" i="2"/>
  <c r="K43" i="2"/>
  <c r="K107" i="4"/>
  <c r="L108" i="4"/>
  <c r="K113" i="4"/>
  <c r="L114" i="4"/>
  <c r="K35" i="4"/>
  <c r="L36" i="4"/>
  <c r="K49" i="4"/>
  <c r="L50" i="4"/>
  <c r="K132" i="4"/>
  <c r="L133" i="4"/>
  <c r="K82" i="3"/>
  <c r="M82" i="3" s="1"/>
  <c r="M83" i="3"/>
  <c r="J78" i="2"/>
  <c r="K78" i="2" s="1"/>
  <c r="K79" i="2"/>
  <c r="K82" i="4"/>
  <c r="L83" i="4"/>
  <c r="J74" i="2"/>
  <c r="K74" i="2" s="1"/>
  <c r="K75" i="2"/>
  <c r="K42" i="4"/>
  <c r="L43" i="4"/>
  <c r="J86" i="2"/>
  <c r="K86" i="2" s="1"/>
  <c r="K87" i="2"/>
  <c r="K12" i="4"/>
  <c r="L13" i="4"/>
  <c r="J47" i="2"/>
  <c r="K48" i="2"/>
  <c r="K21" i="4"/>
  <c r="L22" i="4"/>
  <c r="M126" i="3"/>
  <c r="K139" i="4"/>
  <c r="L140" i="4"/>
  <c r="J63" i="2"/>
  <c r="K64" i="2"/>
  <c r="L117" i="3"/>
  <c r="M118" i="3"/>
  <c r="L100" i="3"/>
  <c r="M101" i="3"/>
  <c r="K151" i="4"/>
  <c r="L152" i="4"/>
  <c r="J55" i="2"/>
  <c r="K56" i="2"/>
  <c r="J97" i="4"/>
  <c r="L98" i="4"/>
  <c r="I25" i="2"/>
  <c r="J88" i="4"/>
  <c r="L89" i="4"/>
  <c r="K30" i="3"/>
  <c r="K29" i="3" s="1"/>
  <c r="M38" i="3"/>
  <c r="J77" i="4"/>
  <c r="L78" i="4"/>
  <c r="J69" i="4"/>
  <c r="L70" i="4"/>
  <c r="I13" i="2"/>
  <c r="K14" i="2"/>
  <c r="K13" i="3"/>
  <c r="M14" i="3"/>
  <c r="J58" i="4"/>
  <c r="L59" i="4"/>
  <c r="D36" i="13"/>
  <c r="D35" i="13" s="1"/>
  <c r="D34" i="13" s="1"/>
  <c r="D33" i="13" s="1"/>
  <c r="J21" i="2" l="1"/>
  <c r="J20" i="2" s="1"/>
  <c r="J19" i="2" s="1"/>
  <c r="K25" i="2"/>
  <c r="K28" i="4"/>
  <c r="L28" i="4" s="1"/>
  <c r="J70" i="2"/>
  <c r="K70" i="2" s="1"/>
  <c r="D31" i="13"/>
  <c r="D30" i="13" s="1"/>
  <c r="D29" i="13" s="1"/>
  <c r="D28" i="13" s="1"/>
  <c r="L180" i="3"/>
  <c r="M181" i="3"/>
  <c r="L167" i="3"/>
  <c r="M168" i="3"/>
  <c r="L125" i="3"/>
  <c r="L124" i="3" s="1"/>
  <c r="K34" i="4"/>
  <c r="L35" i="4"/>
  <c r="K106" i="4"/>
  <c r="L106" i="4" s="1"/>
  <c r="L107" i="4"/>
  <c r="K154" i="4"/>
  <c r="L154" i="4" s="1"/>
  <c r="L155" i="4"/>
  <c r="K120" i="4"/>
  <c r="L121" i="4"/>
  <c r="K89" i="3"/>
  <c r="M89" i="3" s="1"/>
  <c r="M90" i="3"/>
  <c r="J46" i="2"/>
  <c r="K46" i="2" s="1"/>
  <c r="K47" i="2"/>
  <c r="K131" i="4"/>
  <c r="L132" i="4"/>
  <c r="K112" i="4"/>
  <c r="L113" i="4"/>
  <c r="J41" i="2"/>
  <c r="K42" i="2"/>
  <c r="K11" i="4"/>
  <c r="L12" i="4"/>
  <c r="K41" i="4"/>
  <c r="L42" i="4"/>
  <c r="K81" i="4"/>
  <c r="L82" i="4"/>
  <c r="K48" i="4"/>
  <c r="L49" i="4"/>
  <c r="K101" i="4"/>
  <c r="L102" i="4"/>
  <c r="J107" i="2"/>
  <c r="K108" i="2"/>
  <c r="J97" i="2"/>
  <c r="K98" i="2"/>
  <c r="K125" i="4"/>
  <c r="L126" i="4"/>
  <c r="K20" i="4"/>
  <c r="L21" i="4"/>
  <c r="L116" i="3"/>
  <c r="M117" i="3"/>
  <c r="K138" i="4"/>
  <c r="L139" i="4"/>
  <c r="J62" i="2"/>
  <c r="K63" i="2"/>
  <c r="K150" i="4"/>
  <c r="L151" i="4"/>
  <c r="L99" i="3"/>
  <c r="M100" i="3"/>
  <c r="J54" i="2"/>
  <c r="K55" i="2"/>
  <c r="I21" i="2"/>
  <c r="I20" i="2" s="1"/>
  <c r="J96" i="4"/>
  <c r="J91" i="4" s="1"/>
  <c r="L97" i="4"/>
  <c r="M30" i="3"/>
  <c r="J87" i="4"/>
  <c r="L88" i="4"/>
  <c r="J76" i="4"/>
  <c r="L77" i="4"/>
  <c r="K28" i="3"/>
  <c r="M28" i="3" s="1"/>
  <c r="M29" i="3"/>
  <c r="J68" i="4"/>
  <c r="L69" i="4"/>
  <c r="J57" i="4"/>
  <c r="L58" i="4"/>
  <c r="I12" i="2"/>
  <c r="K13" i="2"/>
  <c r="K12" i="3"/>
  <c r="M13" i="3"/>
  <c r="K27" i="4" l="1"/>
  <c r="L27" i="4" s="1"/>
  <c r="L125" i="4"/>
  <c r="J69" i="2"/>
  <c r="J68" i="2" s="1"/>
  <c r="M125" i="3"/>
  <c r="L166" i="3"/>
  <c r="M167" i="3"/>
  <c r="L179" i="3"/>
  <c r="M179" i="3" s="1"/>
  <c r="M180" i="3"/>
  <c r="J106" i="2"/>
  <c r="K107" i="2"/>
  <c r="K47" i="4"/>
  <c r="L48" i="4"/>
  <c r="K40" i="4"/>
  <c r="L41" i="4"/>
  <c r="K41" i="2"/>
  <c r="J9" i="2"/>
  <c r="K26" i="4"/>
  <c r="K119" i="4"/>
  <c r="L119" i="4" s="1"/>
  <c r="L120" i="4"/>
  <c r="J96" i="2"/>
  <c r="K97" i="2"/>
  <c r="L101" i="4"/>
  <c r="K100" i="4"/>
  <c r="L100" i="4" s="1"/>
  <c r="L81" i="4"/>
  <c r="K80" i="4"/>
  <c r="K10" i="4"/>
  <c r="L11" i="4"/>
  <c r="K111" i="4"/>
  <c r="L111" i="4" s="1"/>
  <c r="L112" i="4"/>
  <c r="K130" i="4"/>
  <c r="L130" i="4" s="1"/>
  <c r="L131" i="4"/>
  <c r="K33" i="4"/>
  <c r="L34" i="4"/>
  <c r="K19" i="4"/>
  <c r="L20" i="4"/>
  <c r="L123" i="3"/>
  <c r="M123" i="3" s="1"/>
  <c r="M124" i="3"/>
  <c r="J61" i="2"/>
  <c r="K62" i="2"/>
  <c r="L115" i="3"/>
  <c r="M116" i="3"/>
  <c r="K137" i="4"/>
  <c r="L138" i="4"/>
  <c r="L98" i="3"/>
  <c r="M99" i="3"/>
  <c r="J53" i="2"/>
  <c r="K54" i="2"/>
  <c r="K149" i="4"/>
  <c r="L150" i="4"/>
  <c r="K21" i="2"/>
  <c r="L91" i="4"/>
  <c r="L96" i="4"/>
  <c r="J86" i="4"/>
  <c r="L87" i="4"/>
  <c r="I19" i="2"/>
  <c r="K19" i="2" s="1"/>
  <c r="K20" i="2"/>
  <c r="J75" i="4"/>
  <c r="L76" i="4"/>
  <c r="J67" i="4"/>
  <c r="L67" i="4" s="1"/>
  <c r="L68" i="4"/>
  <c r="I11" i="2"/>
  <c r="K12" i="2"/>
  <c r="K11" i="3"/>
  <c r="M12" i="3"/>
  <c r="J56" i="4"/>
  <c r="L57" i="4"/>
  <c r="K69" i="2" l="1"/>
  <c r="L165" i="3"/>
  <c r="M165" i="3" s="1"/>
  <c r="M166" i="3"/>
  <c r="K9" i="4"/>
  <c r="L9" i="4" s="1"/>
  <c r="L10" i="4"/>
  <c r="K46" i="4"/>
  <c r="L46" i="4" s="1"/>
  <c r="L47" i="4"/>
  <c r="K73" i="4"/>
  <c r="K53" i="4" s="1"/>
  <c r="K32" i="4"/>
  <c r="L32" i="4" s="1"/>
  <c r="L33" i="4"/>
  <c r="J95" i="2"/>
  <c r="K96" i="2"/>
  <c r="K25" i="4"/>
  <c r="L25" i="4" s="1"/>
  <c r="L26" i="4"/>
  <c r="K39" i="4"/>
  <c r="L39" i="4" s="1"/>
  <c r="L40" i="4"/>
  <c r="J105" i="2"/>
  <c r="K105" i="2" s="1"/>
  <c r="K106" i="2"/>
  <c r="K18" i="4"/>
  <c r="L19" i="4"/>
  <c r="J67" i="2"/>
  <c r="K67" i="2" s="1"/>
  <c r="K68" i="2"/>
  <c r="K136" i="4"/>
  <c r="L136" i="4" s="1"/>
  <c r="L137" i="4"/>
  <c r="J60" i="2"/>
  <c r="K60" i="2" s="1"/>
  <c r="K61" i="2"/>
  <c r="L114" i="3"/>
  <c r="M114" i="3" s="1"/>
  <c r="M115" i="3"/>
  <c r="J52" i="2"/>
  <c r="K53" i="2"/>
  <c r="K148" i="4"/>
  <c r="L149" i="4"/>
  <c r="L97" i="3"/>
  <c r="M98" i="3"/>
  <c r="L86" i="4"/>
  <c r="J80" i="4"/>
  <c r="L80" i="4" s="1"/>
  <c r="J74" i="4"/>
  <c r="L75" i="4"/>
  <c r="J55" i="4"/>
  <c r="L56" i="4"/>
  <c r="M11" i="3"/>
  <c r="K10" i="3"/>
  <c r="I10" i="2"/>
  <c r="K11" i="2"/>
  <c r="K118" i="4" l="1"/>
  <c r="K117" i="4" s="1"/>
  <c r="K95" i="2"/>
  <c r="K90" i="2"/>
  <c r="L18" i="4"/>
  <c r="K17" i="4"/>
  <c r="L17" i="4" s="1"/>
  <c r="L148" i="4"/>
  <c r="M97" i="3"/>
  <c r="L9" i="3"/>
  <c r="L8" i="3" s="1"/>
  <c r="I14" i="10" s="1"/>
  <c r="J51" i="2"/>
  <c r="K52" i="2"/>
  <c r="L74" i="4"/>
  <c r="J73" i="4"/>
  <c r="L73" i="4" s="1"/>
  <c r="K10" i="2"/>
  <c r="I9" i="2"/>
  <c r="K9" i="3"/>
  <c r="M10" i="3"/>
  <c r="J54" i="4"/>
  <c r="L55" i="4"/>
  <c r="K51" i="2" l="1"/>
  <c r="J8" i="2"/>
  <c r="L118" i="4"/>
  <c r="L54" i="4"/>
  <c r="J53" i="4"/>
  <c r="M9" i="3"/>
  <c r="K8" i="3"/>
  <c r="H14" i="10" s="1"/>
  <c r="I8" i="2"/>
  <c r="K9" i="2"/>
  <c r="L117" i="4" l="1"/>
  <c r="K8" i="4"/>
  <c r="K8" i="2"/>
  <c r="M8" i="3"/>
  <c r="C27" i="13"/>
  <c r="J8" i="4"/>
  <c r="L53" i="4"/>
  <c r="C26" i="13" l="1"/>
  <c r="E26" i="13" s="1"/>
  <c r="C15" i="13"/>
  <c r="L8" i="4"/>
  <c r="C36" i="13"/>
  <c r="E37" i="13"/>
  <c r="C35" i="13" l="1"/>
  <c r="E36" i="13"/>
  <c r="C34" i="13" l="1"/>
  <c r="E35" i="13"/>
  <c r="C33" i="13" l="1"/>
  <c r="E34" i="13"/>
  <c r="E33" i="13" l="1"/>
  <c r="E27" i="13"/>
  <c r="E15" i="13"/>
  <c r="E32" i="13"/>
  <c r="C31" i="13"/>
  <c r="C30" i="13" s="1"/>
  <c r="C29" i="13" l="1"/>
  <c r="E30" i="13"/>
  <c r="E31" i="13"/>
  <c r="C28" i="13" l="1"/>
  <c r="E28" i="13" s="1"/>
  <c r="E29" i="13"/>
</calcChain>
</file>

<file path=xl/sharedStrings.xml><?xml version="1.0" encoding="utf-8"?>
<sst xmlns="http://schemas.openxmlformats.org/spreadsheetml/2006/main" count="2606" uniqueCount="260">
  <si>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</si>
  <si>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</si>
  <si>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</si>
  <si>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</si>
  <si>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</si>
  <si>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</si>
  <si>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</si>
  <si>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</si>
  <si>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</si>
  <si>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</si>
  <si>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</si>
  <si>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</si>
  <si>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</si>
  <si>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</si>
  <si>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</si>
  <si>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</si>
  <si>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</si>
  <si>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</si>
  <si>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</si>
  <si>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</si>
  <si>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</si>
  <si>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</si>
  <si>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</si>
  <si>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</si>
  <si>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</si>
  <si>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</si>
  <si>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</si>
  <si>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</si>
  <si>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</si>
  <si>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01</t>
  </si>
  <si>
    <t>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</si>
  <si>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</si>
  <si>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</si>
  <si>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по оплате труда высшего должностного лица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</si>
  <si>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</si>
  <si>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</si>
  <si>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</si>
  <si>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</si>
  <si>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</si>
  <si>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</si>
  <si>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</si>
  <si>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</si>
  <si>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Расходы на выплаты по оплате труда работников органов местного самоуправления </t>
  </si>
  <si>
    <t xml:space="preserve">Расходы на обеспечение функций органов местного самоуправления 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</si>
  <si>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</si>
  <si>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</si>
  <si>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</si>
  <si>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</si>
  <si>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</si>
  <si>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</si>
  <si>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 xml:space="preserve">Транспортные услуги </t>
  </si>
  <si>
    <t>Коммунальные услуги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</si>
  <si>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</si>
  <si>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</si>
  <si>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</si>
  <si>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</si>
  <si>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</si>
  <si>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</si>
  <si>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</si>
  <si>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</si>
  <si>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</si>
  <si>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</si>
  <si>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</si>
  <si>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</si>
  <si>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</si>
  <si>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</si>
  <si>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</si>
  <si>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>Резервные средства</t>
  </si>
  <si>
    <t>Расходы</t>
  </si>
  <si>
    <t>Другие общегосударственные вопросы</t>
  </si>
  <si>
    <t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</si>
  <si>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</si>
  <si>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</si>
  <si>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 xml:space="preserve">Прочие работы, услуги </t>
  </si>
  <si>
    <t>Национальная оборона</t>
  </si>
  <si>
    <t>Мобилизационная и вневойсковая подготовка</t>
  </si>
  <si>
    <t>Транспортные услуги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</si>
  <si>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</si>
  <si>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</si>
  <si>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</si>
  <si>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</si>
  <si>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t>
  </si>
  <si>
    <t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</si>
  <si>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</si>
  <si>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</si>
  <si>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</si>
  <si>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</si>
  <si>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</si>
  <si>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</si>
  <si>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</si>
  <si>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</si>
  <si>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</si>
  <si>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</si>
  <si>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</si>
  <si>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</si>
  <si>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</si>
  <si>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</si>
  <si>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</si>
  <si>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</si>
  <si>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</si>
  <si>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</si>
  <si>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</si>
  <si>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Обслуживание внутреннего долга</t>
  </si>
  <si>
    <t>04</t>
  </si>
  <si>
    <t>13</t>
  </si>
  <si>
    <t>03</t>
  </si>
  <si>
    <t>09</t>
  </si>
  <si>
    <t>05</t>
  </si>
  <si>
    <t>65</t>
  </si>
  <si>
    <t>89</t>
  </si>
  <si>
    <t>26</t>
  </si>
  <si>
    <t>0</t>
  </si>
  <si>
    <t>00</t>
  </si>
  <si>
    <t>06</t>
  </si>
  <si>
    <t>44205</t>
  </si>
  <si>
    <t>41120</t>
  </si>
  <si>
    <t>77150</t>
  </si>
  <si>
    <t>41180</t>
  </si>
  <si>
    <t>41250</t>
  </si>
  <si>
    <t>51180</t>
  </si>
  <si>
    <t>44102</t>
  </si>
  <si>
    <t>03010</t>
  </si>
  <si>
    <t>41240</t>
  </si>
  <si>
    <t>100</t>
  </si>
  <si>
    <t>120</t>
  </si>
  <si>
    <t>129</t>
  </si>
  <si>
    <t>851</t>
  </si>
  <si>
    <t>800</t>
  </si>
  <si>
    <t>200</t>
  </si>
  <si>
    <t>240</t>
  </si>
  <si>
    <t>244</t>
  </si>
  <si>
    <t>700</t>
  </si>
  <si>
    <t>730</t>
  </si>
  <si>
    <t>211</t>
  </si>
  <si>
    <t>213</t>
  </si>
  <si>
    <t>223</t>
  </si>
  <si>
    <t>226</t>
  </si>
  <si>
    <t>247</t>
  </si>
  <si>
    <t>Закупка энергетических ресурсов</t>
  </si>
  <si>
    <t>Администрация Гузынского сельского поселения Большеберезниковского муниципального района Республики Мордовия</t>
  </si>
  <si>
    <t xml:space="preserve">Резервный фонд администрации Гузынского сельского поселения </t>
  </si>
  <si>
    <t>Осуществление государственных полномочий Российской Федерации по первичному воинскому учету на территориях, где отсутствуют военные комиссариаты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</si>
  <si>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</si>
  <si>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Приложение 1</t>
  </si>
  <si>
    <t>Приложение 2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</si>
  <si>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</si>
  <si>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Приложение 4</t>
  </si>
  <si>
    <t>43010</t>
  </si>
  <si>
    <t>43040</t>
  </si>
  <si>
    <t>Приложение 5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</si>
  <si>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</si>
  <si>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</si>
  <si>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</si>
  <si>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</si>
  <si>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</si>
  <si>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2 02 15001 00 0000 150</t>
  </si>
  <si>
    <t>Дотации на выравнивание бюджетной обеспеченности</t>
  </si>
  <si>
    <t>2 02 15001 10 0000 150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</si>
  <si>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</si>
  <si>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</si>
  <si>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</si>
  <si>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</si>
  <si>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</si>
  <si>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</si>
  <si>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</si>
  <si>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</si>
  <si>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</si>
  <si>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</si>
  <si>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</si>
  <si>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</si>
  <si>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</si>
  <si>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</si>
  <si>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</si>
  <si>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</si>
  <si>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</si>
  <si>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</si>
  <si>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</si>
  <si>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</si>
  <si>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</si>
  <si>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</si>
  <si>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</si>
  <si>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</si>
  <si>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</si>
  <si>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</si>
  <si>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</si>
  <si>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 xml:space="preserve">Дотации бюджетам бюджетной системы Российской Федерации </t>
  </si>
  <si>
    <t>Дотации бюджетам сельских поселений на выравнивание бюджетной обеспеченности из бюджета субъекта Российской Федерации</t>
  </si>
  <si>
    <t>х</t>
  </si>
  <si>
    <t>Источники финансирования дефицита бюджетов - всего</t>
  </si>
  <si>
    <t xml:space="preserve">     в том числе: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</si>
  <si>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</si>
  <si>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</si>
  <si>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</si>
  <si>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</si>
  <si>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 xml:space="preserve"> 000 0102000010 0000 710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</si>
  <si>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</si>
  <si>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</si>
  <si>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</si>
  <si>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</si>
  <si>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</si>
  <si>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</si>
  <si>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</si>
  <si>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</si>
  <si>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</si>
  <si>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</si>
  <si>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</si>
  <si>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</si>
  <si>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</si>
  <si>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</si>
  <si>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</si>
  <si>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</si>
  <si>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</si>
  <si>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</si>
  <si>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 xml:space="preserve">источники внутреннего финансирования </t>
  </si>
  <si>
    <t>Привлечение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</si>
  <si>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</si>
  <si>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</si>
  <si>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</si>
  <si>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</si>
  <si>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</si>
  <si>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</si>
  <si>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</si>
  <si>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</si>
  <si>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</si>
  <si>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 xml:space="preserve"> 000 0105000000 0000 500</t>
  </si>
  <si>
    <t xml:space="preserve"> 000 0105000000 0000 600</t>
  </si>
  <si>
    <t>Уменьшение остатков средств бюджетов</t>
  </si>
  <si>
    <t>Привлечение сельскими поселениями кредитов от кредитных организаций в валюте Российской Федерации</t>
  </si>
  <si>
    <t>Условно утвержденные расходы</t>
  </si>
  <si>
    <t>99</t>
  </si>
  <si>
    <t>Обеспечение деятельности администрации Гузынского сельского поселения Большеберезниковского муниципального района Республики Мордовия</t>
  </si>
  <si>
    <t>Высшее должностное лицо администрации Гузынского сельского поселения Большеберезниковского муниципального района Республики Мордовия</t>
  </si>
  <si>
    <t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t>
  </si>
  <si>
    <t>41990</t>
  </si>
  <si>
    <t>870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</si>
  <si>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</si>
  <si>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</si>
  <si>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</si>
  <si>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346</t>
  </si>
  <si>
    <t>Увеличение стоимости прочих оборотных запасов (материалов)</t>
  </si>
  <si>
    <t>Утверждено</t>
  </si>
  <si>
    <t>Исполнено</t>
  </si>
  <si>
    <t>Процент исполнения</t>
  </si>
  <si>
    <t>Утвеждено</t>
  </si>
  <si>
    <t>225</t>
  </si>
  <si>
    <t>78090</t>
  </si>
  <si>
    <t>Решение вопросов местного значения, осуществляемое с привлечением средств самообложения граждан</t>
  </si>
  <si>
    <t xml:space="preserve">44205 </t>
  </si>
  <si>
    <t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2023 года»</t>
  </si>
  <si>
    <t xml:space="preserve">ОБЪЕМ 
БЕЗВОЗМЕЗДНЫХ ПОСТУПЛЕНИЙ В БЮДЖЕТ ГУЗЫНСКОГО СЕЛЬСКОГО ПОСЕЛЕНИЯ БОЛЬШЕБЕРЕЗНИКОВСКОГО МУНИЦИПАЛЬНОГО РАЙОНА РЕСПУБЛИКИ МОРДОВИЯ                                          ЗА  9 МЕСЯЦЕВ 2023 ГОДА
</t>
  </si>
  <si>
    <t>ВЕДОМСТВЕННАЯ СТРУКТУРА 
РАСХОДОВ БЮДЖЕТА ГУЗЫНСКОГО СЕЛЬСКОГО ПОСЕЛЕНИЯ БОЛЬШЕБЕРЕЗНИКОВСКОГО  МУНИЦИПАЛЬНОГО РАЙОНА РЕСПУБЛИКИ МОРДОВИЯ ЗА  9 МЕСЯЦЕВ 2023 ГОДА</t>
  </si>
  <si>
    <t>РАСПРЕДЕЛЕНИЕ БЮДЖЕТНЫХ АССИГНОВАНИЙ БЮДЖЕТА ГУЗЫНСКОГО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 9 МЕСЯЦЕВ 2023 ГОДА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</si>
  <si>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ЗА  9 МЕСЯЦЕВ 2023 ГОДА</t>
  </si>
  <si>
    <t>ИСТОЧНИКИ 
ВНУТРЕННЕГО ФИНАНСИРОВАНИЯ ДЕФИЦИТА БЮДЖЕТА ГУЗЫНСКОГО СЕЛЬСКОГО ПОСЕЛЕНИЯ БОЛЬШЕБЕРЕЗНИКОВСКОГО МУНИЦИПАЛЬНОГО РАЙОНА РЕСПУБЛИКИ МОРДОВИЯ ЗА  9 МЕСЯЦЕВ 2023 ГОДА</t>
  </si>
  <si>
    <t>ПРОГРАММА 
МУНИЦИПАЛЬНЫХ ВНУТРЕННИХ ЗАИМСТВОВАНИЙ ГУЗЫНСКОГО СЕЛЬСКОГО ПОСЕЛЕНИЯ БОЛЬШЕБЕРЕЗНИКОВСКОГО МУНИЦИПАЛЬНОГО РАЙОНА РЕСПУБЛИКИ МОРДОВИЯ     ЗА  9 МЕСЯЦЕВ 2023 ГОДА</t>
  </si>
  <si>
    <t>830</t>
  </si>
  <si>
    <t>831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</si>
  <si>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</si>
  <si>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</si>
  <si>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исполнение судебных 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</si>
</sst>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#,##0.0_ ;\-#,##0.0\ "/>
    <numFmt numFmtId="169" formatCode="#,##0.0\ _₽;\-#,##0.0\ _₽"/>
  </numFmts>
  <fonts count="29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Arial Cyr"/>
      <charset val="204"/>
    </font>
    <font>
      <b/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9" fillId="0" borderId="0"/>
    <xf numFmtId="0" fontId="6" fillId="0" borderId="0"/>
  </cellStyleXfs>
  <cellXfs count="253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165" fontId="11" fillId="0" borderId="2" xfId="0" applyNumberFormat="1" applyFont="1" applyFill="1" applyBorder="1" applyAlignment="1">
      <alignment horizontal="center" vertical="center"/>
    </xf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0" fontId="21" fillId="0" borderId="2" xfId="2" applyFont="1" applyBorder="1"/>
    <xf numFmtId="165" fontId="6" fillId="0" borderId="0" xfId="2" applyNumberFormat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horizontal="left" wrapText="1"/>
    </xf>
    <xf numFmtId="0" fontId="2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left" wrapText="1"/>
    </xf>
    <xf numFmtId="49" fontId="4" fillId="6" borderId="5" xfId="0" applyNumberFormat="1" applyFont="1" applyFill="1" applyBorder="1" applyAlignment="1">
      <alignment horizontal="left" wrapText="1"/>
    </xf>
    <xf numFmtId="49" fontId="5" fillId="6" borderId="2" xfId="0" applyNumberFormat="1" applyFont="1" applyFill="1" applyBorder="1" applyAlignment="1">
      <alignment horizontal="left" wrapText="1"/>
    </xf>
    <xf numFmtId="0" fontId="4" fillId="7" borderId="1" xfId="0" applyNumberFormat="1" applyFont="1" applyFill="1" applyBorder="1" applyAlignment="1">
      <alignment horizontal="left" wrapText="1"/>
    </xf>
    <xf numFmtId="0" fontId="4" fillId="5" borderId="1" xfId="0" applyNumberFormat="1" applyFont="1" applyFill="1" applyBorder="1" applyAlignment="1">
      <alignment horizontal="left" wrapText="1"/>
    </xf>
    <xf numFmtId="0" fontId="4" fillId="8" borderId="1" xfId="0" applyNumberFormat="1" applyFont="1" applyFill="1" applyBorder="1" applyAlignment="1">
      <alignment horizontal="left" wrapText="1"/>
    </xf>
    <xf numFmtId="49" fontId="4" fillId="5" borderId="1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vertical="top" wrapText="1"/>
    </xf>
    <xf numFmtId="0" fontId="4" fillId="8" borderId="5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vertical="top" wrapText="1"/>
    </xf>
    <xf numFmtId="0" fontId="4" fillId="7" borderId="5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horizontal="left" wrapText="1"/>
    </xf>
    <xf numFmtId="49" fontId="0" fillId="6" borderId="2" xfId="0" applyNumberFormat="1" applyFont="1" applyFill="1" applyBorder="1" applyAlignment="1">
      <alignment horizontal="left" wrapText="1"/>
    </xf>
    <xf numFmtId="164" fontId="5" fillId="6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vertical="top" wrapText="1"/>
    </xf>
    <xf numFmtId="0" fontId="24" fillId="2" borderId="5" xfId="0" applyNumberFormat="1" applyFont="1" applyFill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horizontal="left" wrapText="1"/>
    </xf>
    <xf numFmtId="49" fontId="23" fillId="6" borderId="2" xfId="0" applyNumberFormat="1" applyFont="1" applyFill="1" applyBorder="1" applyAlignment="1">
      <alignment horizontal="left" wrapText="1"/>
    </xf>
    <xf numFmtId="0" fontId="24" fillId="0" borderId="1" xfId="0" applyNumberFormat="1" applyFont="1" applyFill="1" applyBorder="1" applyAlignment="1">
      <alignment horizontal="left" wrapText="1"/>
    </xf>
    <xf numFmtId="0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left" wrapText="1"/>
    </xf>
    <xf numFmtId="49" fontId="24" fillId="6" borderId="1" xfId="0" applyNumberFormat="1" applyFont="1" applyFill="1" applyBorder="1" applyAlignment="1">
      <alignment horizontal="left" wrapText="1"/>
    </xf>
    <xf numFmtId="0" fontId="3" fillId="6" borderId="1" xfId="0" applyNumberFormat="1" applyFont="1" applyFill="1" applyBorder="1" applyAlignment="1">
      <alignment horizontal="left" wrapText="1"/>
    </xf>
    <xf numFmtId="164" fontId="0" fillId="0" borderId="0" xfId="0" applyNumberFormat="1" applyFont="1" applyFill="1" applyAlignment="1">
      <alignment vertical="top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49" fontId="22" fillId="4" borderId="2" xfId="0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wrapText="1"/>
    </xf>
    <xf numFmtId="167" fontId="22" fillId="4" borderId="2" xfId="0" applyNumberFormat="1" applyFont="1" applyFill="1" applyBorder="1" applyAlignment="1"/>
    <xf numFmtId="164" fontId="26" fillId="4" borderId="2" xfId="0" applyFont="1" applyFill="1" applyBorder="1" applyAlignment="1">
      <alignment wrapText="1"/>
    </xf>
    <xf numFmtId="164" fontId="22" fillId="0" borderId="2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4" borderId="2" xfId="0" applyFont="1" applyFill="1" applyBorder="1" applyAlignment="1">
      <alignment wrapText="1"/>
    </xf>
    <xf numFmtId="167" fontId="7" fillId="4" borderId="2" xfId="0" applyNumberFormat="1" applyFont="1" applyFill="1" applyBorder="1" applyAlignment="1"/>
    <xf numFmtId="164" fontId="22" fillId="0" borderId="2" xfId="0" applyFont="1" applyBorder="1" applyAlignment="1">
      <alignment wrapText="1"/>
    </xf>
    <xf numFmtId="164" fontId="7" fillId="0" borderId="2" xfId="0" applyFont="1" applyBorder="1" applyAlignment="1">
      <alignment wrapText="1"/>
    </xf>
    <xf numFmtId="164" fontId="22" fillId="4" borderId="2" xfId="0" applyFont="1" applyFill="1" applyBorder="1" applyAlignment="1">
      <alignment horizontal="justify" wrapText="1"/>
    </xf>
    <xf numFmtId="49" fontId="22" fillId="0" borderId="2" xfId="0" applyNumberFormat="1" applyFont="1" applyBorder="1" applyAlignment="1">
      <alignment wrapText="1"/>
    </xf>
    <xf numFmtId="167" fontId="22" fillId="0" borderId="2" xfId="0" applyNumberFormat="1" applyFont="1" applyBorder="1" applyAlignment="1"/>
    <xf numFmtId="49" fontId="7" fillId="0" borderId="2" xfId="0" applyNumberFormat="1" applyFont="1" applyBorder="1" applyAlignment="1">
      <alignment wrapText="1"/>
    </xf>
    <xf numFmtId="167" fontId="7" fillId="0" borderId="2" xfId="0" applyNumberFormat="1" applyFont="1" applyBorder="1" applyAlignment="1"/>
    <xf numFmtId="165" fontId="14" fillId="4" borderId="0" xfId="2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horizontal="center" vertical="top" wrapText="1"/>
    </xf>
    <xf numFmtId="164" fontId="22" fillId="4" borderId="2" xfId="0" applyFont="1" applyFill="1" applyBorder="1" applyAlignment="1">
      <alignment horizontal="left" vertical="top" wrapText="1"/>
    </xf>
    <xf numFmtId="165" fontId="22" fillId="4" borderId="2" xfId="0" applyNumberFormat="1" applyFont="1" applyFill="1" applyBorder="1" applyAlignment="1">
      <alignment horizontal="right" wrapText="1"/>
    </xf>
    <xf numFmtId="164" fontId="7" fillId="4" borderId="2" xfId="0" applyFont="1" applyFill="1" applyBorder="1" applyAlignment="1">
      <alignment horizontal="center" vertical="top" wrapText="1"/>
    </xf>
    <xf numFmtId="164" fontId="7" fillId="4" borderId="2" xfId="0" applyFont="1" applyFill="1" applyBorder="1" applyAlignment="1">
      <alignment horizontal="left" vertical="top" wrapText="1"/>
    </xf>
    <xf numFmtId="165" fontId="7" fillId="4" borderId="2" xfId="0" applyNumberFormat="1" applyFont="1" applyFill="1" applyBorder="1" applyAlignment="1">
      <alignment horizontal="right" vertical="top" wrapText="1"/>
    </xf>
    <xf numFmtId="165" fontId="22" fillId="4" borderId="2" xfId="0" applyNumberFormat="1" applyFont="1" applyFill="1" applyBorder="1" applyAlignment="1">
      <alignment horizontal="right" vertical="top" wrapText="1"/>
    </xf>
    <xf numFmtId="49" fontId="7" fillId="4" borderId="2" xfId="0" applyNumberFormat="1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right" wrapText="1"/>
    </xf>
    <xf numFmtId="165" fontId="22" fillId="4" borderId="2" xfId="0" applyNumberFormat="1" applyFont="1" applyFill="1" applyBorder="1" applyAlignment="1">
      <alignment horizontal="right"/>
    </xf>
    <xf numFmtId="164" fontId="7" fillId="4" borderId="2" xfId="0" applyFont="1" applyFill="1" applyBorder="1" applyAlignment="1">
      <alignment horizontal="center"/>
    </xf>
    <xf numFmtId="164" fontId="7" fillId="3" borderId="2" xfId="0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0" fillId="5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horizontal="left" wrapText="1"/>
    </xf>
    <xf numFmtId="164" fontId="0" fillId="5" borderId="3" xfId="0" applyNumberFormat="1" applyFont="1" applyFill="1" applyBorder="1" applyAlignment="1">
      <alignment horizontal="left" wrapText="1"/>
    </xf>
    <xf numFmtId="49" fontId="5" fillId="5" borderId="3" xfId="0" applyNumberFormat="1" applyFon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left" wrapText="1"/>
    </xf>
    <xf numFmtId="164" fontId="0" fillId="3" borderId="2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horizontal="left" wrapText="1"/>
    </xf>
    <xf numFmtId="164" fontId="0" fillId="3" borderId="4" xfId="0" applyNumberFormat="1" applyFont="1" applyFill="1" applyBorder="1" applyAlignment="1">
      <alignment vertical="top" wrapText="1"/>
    </xf>
    <xf numFmtId="0" fontId="4" fillId="9" borderId="7" xfId="0" applyNumberFormat="1" applyFont="1" applyFill="1" applyBorder="1" applyAlignment="1">
      <alignment horizontal="left" wrapText="1"/>
    </xf>
    <xf numFmtId="0" fontId="4" fillId="9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10" borderId="2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top" wrapText="1"/>
    </xf>
    <xf numFmtId="0" fontId="4" fillId="8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49" fontId="0" fillId="6" borderId="2" xfId="0" applyNumberFormat="1" applyFont="1" applyFill="1" applyBorder="1" applyAlignment="1">
      <alignment vertical="top" wrapText="1"/>
    </xf>
    <xf numFmtId="49" fontId="0" fillId="6" borderId="4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right" wrapText="1"/>
    </xf>
    <xf numFmtId="49" fontId="23" fillId="0" borderId="2" xfId="0" applyNumberFormat="1" applyFont="1" applyFill="1" applyBorder="1" applyAlignment="1">
      <alignment vertical="top" wrapText="1"/>
    </xf>
    <xf numFmtId="168" fontId="23" fillId="0" borderId="2" xfId="0" applyNumberFormat="1" applyFont="1" applyFill="1" applyBorder="1" applyAlignment="1">
      <alignment vertical="top" wrapText="1"/>
    </xf>
    <xf numFmtId="168" fontId="0" fillId="0" borderId="2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wrapText="1"/>
    </xf>
    <xf numFmtId="165" fontId="4" fillId="6" borderId="1" xfId="0" applyNumberFormat="1" applyFont="1" applyFill="1" applyBorder="1" applyAlignment="1">
      <alignment horizontal="right" wrapText="1"/>
    </xf>
    <xf numFmtId="165" fontId="4" fillId="5" borderId="1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horizontal="right" wrapText="1"/>
    </xf>
    <xf numFmtId="165" fontId="0" fillId="6" borderId="2" xfId="0" applyNumberFormat="1" applyFont="1" applyFill="1" applyBorder="1" applyAlignment="1">
      <alignment horizontal="right" wrapText="1"/>
    </xf>
    <xf numFmtId="165" fontId="0" fillId="5" borderId="2" xfId="0" applyNumberFormat="1" applyFont="1" applyFill="1" applyBorder="1" applyAlignment="1">
      <alignment horizontal="right" wrapText="1"/>
    </xf>
    <xf numFmtId="165" fontId="23" fillId="0" borderId="2" xfId="0" applyNumberFormat="1" applyFont="1" applyFill="1" applyBorder="1" applyAlignment="1">
      <alignment horizontal="right" wrapText="1"/>
    </xf>
    <xf numFmtId="165" fontId="0" fillId="5" borderId="3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wrapText="1"/>
    </xf>
    <xf numFmtId="165" fontId="0" fillId="0" borderId="4" xfId="0" applyNumberFormat="1" applyFont="1" applyFill="1" applyBorder="1" applyAlignment="1">
      <alignment vertical="top" wrapText="1"/>
    </xf>
    <xf numFmtId="165" fontId="0" fillId="5" borderId="2" xfId="0" applyNumberFormat="1" applyFont="1" applyFill="1" applyBorder="1" applyAlignment="1">
      <alignment vertical="top" wrapText="1"/>
    </xf>
    <xf numFmtId="0" fontId="27" fillId="0" borderId="2" xfId="2" applyFont="1" applyBorder="1" applyAlignment="1">
      <alignment horizontal="center" vertical="top"/>
    </xf>
    <xf numFmtId="0" fontId="27" fillId="0" borderId="2" xfId="2" applyFont="1" applyBorder="1" applyAlignment="1">
      <alignment horizontal="center" vertical="center"/>
    </xf>
    <xf numFmtId="167" fontId="27" fillId="0" borderId="2" xfId="0" applyNumberFormat="1" applyFont="1" applyBorder="1" applyAlignment="1">
      <alignment wrapText="1"/>
    </xf>
    <xf numFmtId="167" fontId="27" fillId="0" borderId="2" xfId="0" applyNumberFormat="1" applyFont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vertical="top" wrapText="1"/>
    </xf>
    <xf numFmtId="167" fontId="10" fillId="3" borderId="0" xfId="0" applyNumberFormat="1" applyFont="1" applyFill="1" applyAlignment="1"/>
    <xf numFmtId="167" fontId="10" fillId="3" borderId="0" xfId="0" applyNumberFormat="1" applyFont="1" applyFill="1" applyBorder="1" applyAlignment="1"/>
    <xf numFmtId="168" fontId="10" fillId="3" borderId="0" xfId="0" applyNumberFormat="1" applyFont="1" applyFill="1" applyAlignment="1"/>
    <xf numFmtId="169" fontId="10" fillId="3" borderId="0" xfId="0" applyNumberFormat="1" applyFont="1" applyFill="1" applyAlignment="1"/>
    <xf numFmtId="165" fontId="11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vertical="top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left" wrapText="1"/>
    </xf>
    <xf numFmtId="165" fontId="0" fillId="3" borderId="2" xfId="0" applyNumberFormat="1" applyFont="1" applyFill="1" applyBorder="1" applyAlignment="1">
      <alignment horizontal="right" wrapText="1"/>
    </xf>
    <xf numFmtId="164" fontId="5" fillId="0" borderId="2" xfId="0" applyNumberFormat="1" applyFont="1" applyFill="1" applyBorder="1" applyAlignment="1">
      <alignment vertical="top" wrapText="1"/>
    </xf>
    <xf numFmtId="165" fontId="22" fillId="4" borderId="2" xfId="0" applyNumberFormat="1" applyFont="1" applyFill="1" applyBorder="1" applyAlignment="1"/>
    <xf numFmtId="165" fontId="7" fillId="3" borderId="2" xfId="0" applyNumberFormat="1" applyFont="1" applyFill="1" applyBorder="1" applyAlignment="1">
      <alignment horizontal="right" wrapText="1"/>
    </xf>
    <xf numFmtId="165" fontId="7" fillId="3" borderId="2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wrapText="1"/>
    </xf>
    <xf numFmtId="167" fontId="22" fillId="0" borderId="2" xfId="2" applyNumberFormat="1" applyFont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4" fillId="8" borderId="7" xfId="0" applyNumberFormat="1" applyFont="1" applyFill="1" applyBorder="1" applyAlignment="1">
      <alignment horizontal="left" wrapText="1"/>
    </xf>
    <xf numFmtId="0" fontId="4" fillId="2" borderId="11" xfId="0" applyNumberFormat="1" applyFont="1" applyFill="1" applyBorder="1" applyAlignment="1">
      <alignment horizontal="left" wrapText="1"/>
    </xf>
    <xf numFmtId="165" fontId="22" fillId="0" borderId="2" xfId="0" applyNumberFormat="1" applyFont="1" applyFill="1" applyBorder="1" applyAlignment="1">
      <alignment horizontal="right" wrapText="1"/>
    </xf>
    <xf numFmtId="165" fontId="7" fillId="0" borderId="2" xfId="0" applyNumberFormat="1" applyFont="1" applyFill="1" applyBorder="1" applyAlignment="1">
      <alignment horizontal="right" vertical="top" wrapText="1"/>
    </xf>
    <xf numFmtId="165" fontId="7" fillId="0" borderId="2" xfId="0" applyNumberFormat="1" applyFont="1" applyFill="1" applyBorder="1" applyAlignment="1">
      <alignment horizontal="right" wrapText="1"/>
    </xf>
    <xf numFmtId="165" fontId="7" fillId="0" borderId="2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10" fillId="0" borderId="0" xfId="0" applyFont="1" applyFill="1" applyAlignment="1">
      <alignment horizontal="left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0" fontId="25" fillId="0" borderId="0" xfId="2" applyFont="1" applyAlignment="1">
      <alignment horizontal="left"/>
    </xf>
    <xf numFmtId="0" fontId="25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 wrapText="1"/>
    </xf>
    <xf numFmtId="0" fontId="14" fillId="0" borderId="0" xfId="2" applyFont="1" applyAlignment="1">
      <alignment horizontal="left"/>
    </xf>
    <xf numFmtId="164" fontId="27" fillId="0" borderId="2" xfId="0" applyFont="1" applyBorder="1" applyAlignment="1">
      <alignment horizontal="left" wrapText="1"/>
    </xf>
    <xf numFmtId="167" fontId="27" fillId="0" borderId="8" xfId="0" applyNumberFormat="1" applyFont="1" applyBorder="1" applyAlignment="1">
      <alignment horizontal="right" wrapText="1"/>
    </xf>
    <xf numFmtId="167" fontId="27" fillId="0" borderId="10" xfId="0" applyNumberFormat="1" applyFont="1" applyBorder="1" applyAlignment="1">
      <alignment horizontal="right" wrapText="1"/>
    </xf>
    <xf numFmtId="0" fontId="14" fillId="0" borderId="0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167" fontId="7" fillId="0" borderId="2" xfId="2" applyNumberFormat="1" applyFont="1" applyBorder="1" applyAlignment="1">
      <alignment horizontal="center"/>
    </xf>
    <xf numFmtId="164" fontId="27" fillId="0" borderId="8" xfId="0" applyFont="1" applyBorder="1" applyAlignment="1">
      <alignment horizontal="left" wrapText="1"/>
    </xf>
    <xf numFmtId="164" fontId="27" fillId="0" borderId="9" xfId="0" applyFont="1" applyBorder="1" applyAlignment="1">
      <alignment horizontal="left" wrapText="1"/>
    </xf>
    <xf numFmtId="0" fontId="19" fillId="0" borderId="2" xfId="2" applyFont="1" applyBorder="1" applyAlignment="1">
      <alignment horizontal="left" wrapText="1"/>
    </xf>
    <xf numFmtId="167" fontId="22" fillId="0" borderId="8" xfId="2" applyNumberFormat="1" applyFont="1" applyBorder="1" applyAlignment="1">
      <alignment wrapText="1"/>
    </xf>
    <xf numFmtId="167" fontId="22" fillId="0" borderId="10" xfId="2" applyNumberFormat="1" applyFont="1" applyBorder="1" applyAlignment="1">
      <alignment wrapText="1"/>
    </xf>
  </cellXfs>
  <cellStyles count="3">
    <cellStyle name="Обычный" xfId="0" builtinId="0"/>
    <cellStyle name="Обычный 2" xfId="2"/>
    <cellStyle name="Стиль 1" xfId="1"/>
  </cellStyles>
  <dxfs count="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SheetLayoutView="100" workbookViewId="0">
      <selection activeCell="D25" sqref="D25"/>
    </sheetView>
  </sheetViews>
  <sheetFormatPr defaultRowHeight="12.75" x14ac:dyDescent="0.2"/>
  <cols>
    <col min="1" max="1" width="29" style="13" customWidth="1"/>
    <col min="2" max="2" width="64.6640625" style="16" customWidth="1"/>
    <col min="3" max="3" width="12.5" style="16" customWidth="1"/>
    <col min="4" max="4" width="13" style="16" customWidth="1"/>
    <col min="5" max="5" width="13.5" style="14" customWidth="1"/>
    <col min="6" max="6" width="9.83203125" style="14" customWidth="1"/>
    <col min="7" max="7" width="10.83203125" style="15" customWidth="1"/>
    <col min="8" max="8" width="9.5" style="16" customWidth="1"/>
    <col min="9" max="9" width="12.5" style="16" bestFit="1" customWidth="1"/>
    <col min="10" max="11" width="11.1640625" style="16" bestFit="1" customWidth="1"/>
    <col min="12" max="16384" width="9.33203125" style="16"/>
  </cols>
  <sheetData>
    <row r="1" spans="1:11" x14ac:dyDescent="0.2">
      <c r="C1" s="211" t="s">
        <v>143</v>
      </c>
      <c r="D1" s="211"/>
      <c r="E1" s="211"/>
    </row>
    <row r="2" spans="1:11" ht="15" x14ac:dyDescent="0.25">
      <c r="B2" s="12"/>
      <c r="C2" s="215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2023 года»</v>
      </c>
      <c r="D2" s="216"/>
      <c r="E2" s="216"/>
    </row>
    <row r="3" spans="1:11" ht="15" x14ac:dyDescent="0.25">
      <c r="B3" s="12"/>
      <c r="C3" s="216"/>
      <c r="D3" s="216"/>
      <c r="E3" s="216"/>
    </row>
    <row r="4" spans="1:11" ht="15" x14ac:dyDescent="0.25">
      <c r="B4" s="12"/>
      <c r="C4" s="216"/>
      <c r="D4" s="216"/>
      <c r="E4" s="216"/>
    </row>
    <row r="5" spans="1:11" ht="33.75" customHeight="1" x14ac:dyDescent="0.25">
      <c r="B5" s="12"/>
      <c r="C5" s="216"/>
      <c r="D5" s="216"/>
      <c r="E5" s="216"/>
    </row>
    <row r="6" spans="1:11" ht="37.5" customHeight="1" x14ac:dyDescent="0.2">
      <c r="C6" s="216"/>
      <c r="D6" s="216"/>
      <c r="E6" s="216"/>
    </row>
    <row r="7" spans="1:11" ht="71.25" customHeight="1" x14ac:dyDescent="0.2">
      <c r="A7" s="212" t="s">
        <v>249</v>
      </c>
      <c r="B7" s="212"/>
      <c r="C7" s="212"/>
      <c r="D7" s="212"/>
      <c r="E7" s="212"/>
    </row>
    <row r="8" spans="1:11" x14ac:dyDescent="0.2">
      <c r="A8" s="17"/>
      <c r="B8" s="18"/>
      <c r="C8" s="18"/>
      <c r="D8" s="18"/>
      <c r="E8" s="19" t="s">
        <v>1</v>
      </c>
    </row>
    <row r="9" spans="1:11" s="22" customFormat="1" x14ac:dyDescent="0.2">
      <c r="A9" s="213" t="s">
        <v>23</v>
      </c>
      <c r="B9" s="213" t="s">
        <v>2</v>
      </c>
      <c r="C9" s="214" t="s">
        <v>7</v>
      </c>
      <c r="D9" s="214"/>
      <c r="E9" s="214"/>
      <c r="F9" s="20"/>
      <c r="G9" s="21"/>
    </row>
    <row r="10" spans="1:11" s="22" customFormat="1" ht="26.25" customHeight="1" x14ac:dyDescent="0.2">
      <c r="A10" s="213"/>
      <c r="B10" s="213"/>
      <c r="C10" s="28" t="s">
        <v>240</v>
      </c>
      <c r="D10" s="28" t="s">
        <v>241</v>
      </c>
      <c r="E10" s="192" t="s">
        <v>242</v>
      </c>
      <c r="F10" s="20"/>
      <c r="G10" s="21"/>
      <c r="H10" s="20"/>
    </row>
    <row r="11" spans="1:11" s="24" customFormat="1" ht="14.25" customHeight="1" x14ac:dyDescent="0.2">
      <c r="A11" s="23">
        <v>1</v>
      </c>
      <c r="B11" s="23">
        <v>2</v>
      </c>
      <c r="C11" s="23" t="s">
        <v>10</v>
      </c>
      <c r="D11" s="23" t="s">
        <v>11</v>
      </c>
      <c r="E11" s="23" t="s">
        <v>12</v>
      </c>
      <c r="F11" s="20"/>
      <c r="G11" s="21"/>
    </row>
    <row r="12" spans="1:11" s="27" customFormat="1" ht="14.25" x14ac:dyDescent="0.2">
      <c r="A12" s="114" t="s">
        <v>150</v>
      </c>
      <c r="B12" s="115" t="s">
        <v>151</v>
      </c>
      <c r="C12" s="197">
        <f>C13</f>
        <v>1222.8000000000002</v>
      </c>
      <c r="D12" s="197">
        <f>D13</f>
        <v>906.1</v>
      </c>
      <c r="E12" s="197">
        <f>D12/C12*100</f>
        <v>74.100425253516505</v>
      </c>
      <c r="F12" s="186">
        <v>379.8</v>
      </c>
      <c r="G12" s="187">
        <v>1.4</v>
      </c>
      <c r="H12" s="186">
        <f>C12+F12</f>
        <v>1602.6000000000001</v>
      </c>
      <c r="I12" s="188">
        <f>D12+G12</f>
        <v>907.5</v>
      </c>
      <c r="J12" s="188"/>
      <c r="K12" s="188"/>
    </row>
    <row r="13" spans="1:11" s="27" customFormat="1" ht="28.5" x14ac:dyDescent="0.2">
      <c r="A13" s="114" t="s">
        <v>152</v>
      </c>
      <c r="B13" s="117" t="s">
        <v>153</v>
      </c>
      <c r="C13" s="197">
        <f>+C14+C22+C27+C19</f>
        <v>1222.8000000000002</v>
      </c>
      <c r="D13" s="197">
        <f>+D14+D22+D27+D19</f>
        <v>906.1</v>
      </c>
      <c r="E13" s="197">
        <f t="shared" ref="E13:E29" si="0">D13/C13*100</f>
        <v>74.100425253516505</v>
      </c>
      <c r="F13" s="25"/>
      <c r="G13" s="26"/>
      <c r="I13" s="189"/>
      <c r="J13" s="189"/>
      <c r="K13" s="189"/>
    </row>
    <row r="14" spans="1:11" s="27" customFormat="1" ht="28.5" x14ac:dyDescent="0.2">
      <c r="A14" s="118" t="s">
        <v>154</v>
      </c>
      <c r="B14" s="115" t="s">
        <v>185</v>
      </c>
      <c r="C14" s="116">
        <f>+C15+C17</f>
        <v>746.2</v>
      </c>
      <c r="D14" s="116">
        <f>+D15+D17</f>
        <v>558</v>
      </c>
      <c r="E14" s="116">
        <f t="shared" si="0"/>
        <v>74.778879656928439</v>
      </c>
      <c r="F14" s="25"/>
      <c r="G14" s="26"/>
      <c r="H14" s="188">
        <f>H12-'Приложение 2'!K8</f>
        <v>55.200000000000273</v>
      </c>
      <c r="I14" s="188">
        <f>I12-'Приложение 2'!L8</f>
        <v>11.799999999999955</v>
      </c>
      <c r="J14" s="188"/>
      <c r="K14" s="188"/>
    </row>
    <row r="15" spans="1:11" s="27" customFormat="1" ht="28.5" x14ac:dyDescent="0.2">
      <c r="A15" s="118" t="s">
        <v>155</v>
      </c>
      <c r="B15" s="115" t="s">
        <v>156</v>
      </c>
      <c r="C15" s="116">
        <f>C16</f>
        <v>494</v>
      </c>
      <c r="D15" s="116">
        <f>D16</f>
        <v>369</v>
      </c>
      <c r="E15" s="116">
        <f t="shared" si="0"/>
        <v>74.696356275303643</v>
      </c>
      <c r="F15" s="25"/>
      <c r="G15" s="26"/>
    </row>
    <row r="16" spans="1:11" s="27" customFormat="1" ht="45" x14ac:dyDescent="0.25">
      <c r="A16" s="119" t="s">
        <v>157</v>
      </c>
      <c r="B16" s="120" t="s">
        <v>186</v>
      </c>
      <c r="C16" s="121">
        <v>494</v>
      </c>
      <c r="D16" s="121">
        <v>369</v>
      </c>
      <c r="E16" s="121">
        <f t="shared" si="0"/>
        <v>74.696356275303643</v>
      </c>
      <c r="F16" s="25"/>
      <c r="G16" s="26"/>
      <c r="H16" s="188"/>
    </row>
    <row r="17" spans="1:10" s="27" customFormat="1" ht="28.5" x14ac:dyDescent="0.2">
      <c r="A17" s="118" t="s">
        <v>158</v>
      </c>
      <c r="B17" s="122" t="s">
        <v>159</v>
      </c>
      <c r="C17" s="116">
        <f>+C18</f>
        <v>252.2</v>
      </c>
      <c r="D17" s="116">
        <f>+D18</f>
        <v>189</v>
      </c>
      <c r="E17" s="116">
        <f t="shared" si="0"/>
        <v>74.940523394131645</v>
      </c>
      <c r="F17" s="25"/>
      <c r="G17" s="26"/>
      <c r="H17" s="188"/>
    </row>
    <row r="18" spans="1:10" s="27" customFormat="1" ht="30" x14ac:dyDescent="0.25">
      <c r="A18" s="119" t="s">
        <v>160</v>
      </c>
      <c r="B18" s="123" t="s">
        <v>161</v>
      </c>
      <c r="C18" s="121">
        <v>252.2</v>
      </c>
      <c r="D18" s="121">
        <v>189</v>
      </c>
      <c r="E18" s="121">
        <f t="shared" si="0"/>
        <v>74.940523394131645</v>
      </c>
      <c r="F18" s="25"/>
      <c r="G18" s="26"/>
    </row>
    <row r="19" spans="1:10" s="27" customFormat="1" ht="28.5" x14ac:dyDescent="0.2">
      <c r="A19" s="118" t="s">
        <v>162</v>
      </c>
      <c r="B19" s="122" t="s">
        <v>163</v>
      </c>
      <c r="C19" s="116">
        <f t="shared" ref="C19:D20" si="1">C20</f>
        <v>225</v>
      </c>
      <c r="D19" s="116">
        <f t="shared" si="1"/>
        <v>225</v>
      </c>
      <c r="E19" s="116">
        <f t="shared" si="0"/>
        <v>100</v>
      </c>
      <c r="F19" s="25"/>
      <c r="G19" s="26"/>
    </row>
    <row r="20" spans="1:10" s="27" customFormat="1" ht="14.25" x14ac:dyDescent="0.2">
      <c r="A20" s="118" t="s">
        <v>164</v>
      </c>
      <c r="B20" s="122" t="s">
        <v>165</v>
      </c>
      <c r="C20" s="116">
        <f t="shared" si="1"/>
        <v>225</v>
      </c>
      <c r="D20" s="116">
        <f t="shared" si="1"/>
        <v>225</v>
      </c>
      <c r="E20" s="116">
        <f t="shared" si="0"/>
        <v>100</v>
      </c>
      <c r="F20" s="25"/>
      <c r="G20" s="26"/>
    </row>
    <row r="21" spans="1:10" s="27" customFormat="1" ht="15" x14ac:dyDescent="0.25">
      <c r="A21" s="119" t="s">
        <v>166</v>
      </c>
      <c r="B21" s="123" t="s">
        <v>167</v>
      </c>
      <c r="C21" s="121">
        <v>225</v>
      </c>
      <c r="D21" s="121">
        <v>225</v>
      </c>
      <c r="E21" s="121">
        <f t="shared" si="0"/>
        <v>100</v>
      </c>
      <c r="F21" s="25"/>
      <c r="G21" s="26"/>
    </row>
    <row r="22" spans="1:10" s="27" customFormat="1" ht="28.5" x14ac:dyDescent="0.2">
      <c r="A22" s="118" t="s">
        <v>168</v>
      </c>
      <c r="B22" s="122" t="s">
        <v>169</v>
      </c>
      <c r="C22" s="116">
        <f>+C23+C25</f>
        <v>109.6</v>
      </c>
      <c r="D22" s="116">
        <f>+D23+D25</f>
        <v>76.2</v>
      </c>
      <c r="E22" s="116">
        <f t="shared" si="0"/>
        <v>69.525547445255469</v>
      </c>
      <c r="F22" s="25"/>
      <c r="G22" s="26"/>
    </row>
    <row r="23" spans="1:10" s="27" customFormat="1" ht="42.75" x14ac:dyDescent="0.2">
      <c r="A23" s="118" t="s">
        <v>170</v>
      </c>
      <c r="B23" s="124" t="s">
        <v>171</v>
      </c>
      <c r="C23" s="116">
        <f>C24</f>
        <v>0.3</v>
      </c>
      <c r="D23" s="116">
        <f>D24</f>
        <v>0</v>
      </c>
      <c r="E23" s="116">
        <f t="shared" si="0"/>
        <v>0</v>
      </c>
      <c r="F23" s="25"/>
      <c r="G23" s="26"/>
    </row>
    <row r="24" spans="1:10" s="27" customFormat="1" ht="45" x14ac:dyDescent="0.25">
      <c r="A24" s="119" t="s">
        <v>172</v>
      </c>
      <c r="B24" s="120" t="s">
        <v>173</v>
      </c>
      <c r="C24" s="121">
        <v>0.3</v>
      </c>
      <c r="D24" s="121">
        <v>0</v>
      </c>
      <c r="E24" s="121">
        <f t="shared" si="0"/>
        <v>0</v>
      </c>
      <c r="F24" s="25"/>
      <c r="G24" s="26"/>
    </row>
    <row r="25" spans="1:10" s="27" customFormat="1" ht="42.75" x14ac:dyDescent="0.2">
      <c r="A25" s="118" t="s">
        <v>174</v>
      </c>
      <c r="B25" s="115" t="s">
        <v>175</v>
      </c>
      <c r="C25" s="116">
        <f>C26</f>
        <v>109.3</v>
      </c>
      <c r="D25" s="116">
        <f>D26</f>
        <v>76.2</v>
      </c>
      <c r="E25" s="116">
        <f t="shared" si="0"/>
        <v>69.716376944190301</v>
      </c>
      <c r="F25" s="25"/>
      <c r="G25" s="26"/>
    </row>
    <row r="26" spans="1:10" s="27" customFormat="1" ht="45" x14ac:dyDescent="0.25">
      <c r="A26" s="119" t="s">
        <v>176</v>
      </c>
      <c r="B26" s="120" t="s">
        <v>177</v>
      </c>
      <c r="C26" s="121">
        <v>109.3</v>
      </c>
      <c r="D26" s="121">
        <v>76.2</v>
      </c>
      <c r="E26" s="121">
        <f t="shared" si="0"/>
        <v>69.716376944190301</v>
      </c>
      <c r="F26" s="25"/>
      <c r="G26" s="26"/>
    </row>
    <row r="27" spans="1:10" s="27" customFormat="1" ht="14.25" x14ac:dyDescent="0.2">
      <c r="A27" s="118" t="s">
        <v>178</v>
      </c>
      <c r="B27" s="115" t="s">
        <v>179</v>
      </c>
      <c r="C27" s="116">
        <f t="shared" ref="C27:D28" si="2">C28</f>
        <v>142</v>
      </c>
      <c r="D27" s="116">
        <f t="shared" si="2"/>
        <v>46.9</v>
      </c>
      <c r="E27" s="116">
        <f t="shared" si="0"/>
        <v>33.028169014084504</v>
      </c>
      <c r="F27" s="25"/>
      <c r="G27" s="26"/>
    </row>
    <row r="28" spans="1:10" s="27" customFormat="1" ht="71.25" x14ac:dyDescent="0.2">
      <c r="A28" s="118" t="s">
        <v>180</v>
      </c>
      <c r="B28" s="125" t="s">
        <v>181</v>
      </c>
      <c r="C28" s="126">
        <f t="shared" si="2"/>
        <v>142</v>
      </c>
      <c r="D28" s="126">
        <f t="shared" si="2"/>
        <v>46.9</v>
      </c>
      <c r="E28" s="126">
        <f t="shared" si="0"/>
        <v>33.028169014084504</v>
      </c>
      <c r="F28" s="25"/>
      <c r="G28" s="26"/>
    </row>
    <row r="29" spans="1:10" s="27" customFormat="1" ht="75" x14ac:dyDescent="0.25">
      <c r="A29" s="119" t="s">
        <v>182</v>
      </c>
      <c r="B29" s="127" t="s">
        <v>183</v>
      </c>
      <c r="C29" s="128">
        <v>142</v>
      </c>
      <c r="D29" s="128">
        <v>46.9</v>
      </c>
      <c r="E29" s="128">
        <f t="shared" si="0"/>
        <v>33.028169014084504</v>
      </c>
      <c r="F29" s="25"/>
      <c r="G29" s="26"/>
    </row>
    <row r="30" spans="1:10" s="14" customFormat="1" x14ac:dyDescent="0.2">
      <c r="A30" s="13"/>
      <c r="B30" s="16"/>
      <c r="G30" s="15"/>
      <c r="H30" s="16"/>
      <c r="I30" s="16"/>
      <c r="J30" s="16"/>
    </row>
  </sheetData>
  <mergeCells count="6">
    <mergeCell ref="C1:E1"/>
    <mergeCell ref="A7:E7"/>
    <mergeCell ref="A9:A10"/>
    <mergeCell ref="B9:B10"/>
    <mergeCell ref="C9:E9"/>
    <mergeCell ref="C2:E6"/>
  </mergeCells>
  <conditionalFormatting sqref="C2">
    <cfRule type="expression" dxfId="3" priority="1" stopIfTrue="1">
      <formula>#REF!&lt;&gt;""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"/>
  <sheetViews>
    <sheetView view="pageBreakPreview" topLeftCell="A168" zoomScaleSheetLayoutView="100" workbookViewId="0">
      <selection activeCell="I200" sqref="I200"/>
    </sheetView>
  </sheetViews>
  <sheetFormatPr defaultRowHeight="12.75" x14ac:dyDescent="0.2"/>
  <cols>
    <col min="1" max="1" width="37.5" customWidth="1"/>
    <col min="2" max="2" width="5.5" customWidth="1"/>
    <col min="3" max="4" width="4.5" customWidth="1"/>
    <col min="5" max="5" width="5.6640625" customWidth="1"/>
    <col min="6" max="7" width="4.1640625" customWidth="1"/>
    <col min="8" max="8" width="6.5" customWidth="1"/>
    <col min="9" max="9" width="4.1640625" customWidth="1"/>
    <col min="10" max="10" width="4.1640625" hidden="1" customWidth="1"/>
    <col min="11" max="13" width="14" customWidth="1"/>
  </cols>
  <sheetData>
    <row r="1" spans="1:13" x14ac:dyDescent="0.2">
      <c r="I1" s="217" t="s">
        <v>144</v>
      </c>
      <c r="J1" s="218"/>
      <c r="K1" s="218"/>
      <c r="L1" s="218"/>
      <c r="M1" s="218"/>
    </row>
    <row r="2" spans="1:13" ht="90" customHeight="1" x14ac:dyDescent="0.2">
      <c r="A2" s="1" t="s">
        <v>0</v>
      </c>
      <c r="B2" s="1" t="s">
        <v>0</v>
      </c>
      <c r="C2" s="1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9" t="s">
        <v>248</v>
      </c>
      <c r="J2" s="219"/>
      <c r="K2" s="220"/>
      <c r="L2" s="220"/>
      <c r="M2" s="220"/>
    </row>
    <row r="3" spans="1:13" ht="64.5" customHeight="1" x14ac:dyDescent="0.2">
      <c r="A3" s="221" t="s">
        <v>250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2" t="s">
        <v>1</v>
      </c>
      <c r="J4" s="222"/>
      <c r="K4" s="222"/>
      <c r="L4" s="222"/>
      <c r="M4" s="222"/>
    </row>
    <row r="5" spans="1:13" ht="19.899999999999999" customHeight="1" x14ac:dyDescent="0.2">
      <c r="A5" s="223" t="s">
        <v>2</v>
      </c>
      <c r="B5" s="223" t="s">
        <v>21</v>
      </c>
      <c r="C5" s="223" t="s">
        <v>3</v>
      </c>
      <c r="D5" s="223" t="s">
        <v>4</v>
      </c>
      <c r="E5" s="223" t="s">
        <v>5</v>
      </c>
      <c r="F5" s="223"/>
      <c r="G5" s="223"/>
      <c r="H5" s="223"/>
      <c r="I5" s="223" t="s">
        <v>6</v>
      </c>
      <c r="J5" s="224"/>
      <c r="K5" s="223" t="s">
        <v>7</v>
      </c>
      <c r="L5" s="223"/>
      <c r="M5" s="223"/>
    </row>
    <row r="6" spans="1:13" ht="31.5" customHeight="1" x14ac:dyDescent="0.2">
      <c r="A6" s="223" t="s">
        <v>0</v>
      </c>
      <c r="B6" s="223" t="s">
        <v>0</v>
      </c>
      <c r="C6" s="223" t="s">
        <v>0</v>
      </c>
      <c r="D6" s="223" t="s">
        <v>0</v>
      </c>
      <c r="E6" s="223" t="s">
        <v>0</v>
      </c>
      <c r="F6" s="223"/>
      <c r="G6" s="223"/>
      <c r="H6" s="223"/>
      <c r="I6" s="223" t="s">
        <v>0</v>
      </c>
      <c r="J6" s="225"/>
      <c r="K6" s="190" t="s">
        <v>240</v>
      </c>
      <c r="L6" s="190" t="s">
        <v>241</v>
      </c>
      <c r="M6" s="192" t="s">
        <v>242</v>
      </c>
    </row>
    <row r="7" spans="1:13" ht="14.45" customHeight="1" x14ac:dyDescent="0.2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76"/>
      <c r="K7" s="4" t="s">
        <v>17</v>
      </c>
      <c r="L7" s="4" t="s">
        <v>18</v>
      </c>
      <c r="M7" s="4" t="s">
        <v>20</v>
      </c>
    </row>
    <row r="8" spans="1:13" ht="14.45" customHeight="1" x14ac:dyDescent="0.2">
      <c r="A8" s="66" t="s">
        <v>19</v>
      </c>
      <c r="B8" s="65"/>
      <c r="C8" s="65"/>
      <c r="D8" s="65"/>
      <c r="E8" s="65"/>
      <c r="F8" s="65"/>
      <c r="G8" s="65"/>
      <c r="H8" s="65"/>
      <c r="I8" s="65"/>
      <c r="J8" s="76"/>
      <c r="K8" s="169">
        <f>K9</f>
        <v>1547.3999999999999</v>
      </c>
      <c r="L8" s="169">
        <f t="shared" ref="L8" si="0">L9</f>
        <v>895.7</v>
      </c>
      <c r="M8" s="169">
        <f>L8/K8*100</f>
        <v>57.884192839601923</v>
      </c>
    </row>
    <row r="9" spans="1:13" ht="48" x14ac:dyDescent="0.2">
      <c r="A9" s="5" t="s">
        <v>139</v>
      </c>
      <c r="B9" s="5">
        <v>912</v>
      </c>
      <c r="C9" s="5"/>
      <c r="D9" s="5"/>
      <c r="E9" s="5"/>
      <c r="F9" s="5"/>
      <c r="G9" s="5"/>
      <c r="H9" s="5"/>
      <c r="I9" s="5"/>
      <c r="J9" s="105"/>
      <c r="K9" s="7">
        <f>K10+K97+K114+K123+K165+K179+K194</f>
        <v>1547.3999999999999</v>
      </c>
      <c r="L9" s="7">
        <f>L10+L97+L114+L123+L165+L179+L194</f>
        <v>895.7</v>
      </c>
      <c r="M9" s="7">
        <f t="shared" ref="M9:M75" si="1">L9/K9*100</f>
        <v>57.884192839601923</v>
      </c>
    </row>
    <row r="10" spans="1:13" x14ac:dyDescent="0.2">
      <c r="A10" s="102" t="s">
        <v>31</v>
      </c>
      <c r="B10" s="102">
        <f>$B$9</f>
        <v>912</v>
      </c>
      <c r="C10" s="103" t="s">
        <v>29</v>
      </c>
      <c r="D10" s="103"/>
      <c r="E10" s="103"/>
      <c r="F10" s="103"/>
      <c r="G10" s="103"/>
      <c r="H10" s="103"/>
      <c r="I10" s="103"/>
      <c r="J10" s="104"/>
      <c r="K10" s="109">
        <f>K11+K28+K82+K89</f>
        <v>1032.6999999999998</v>
      </c>
      <c r="L10" s="109">
        <f t="shared" ref="L10" si="2">L11+L28+L82+L89</f>
        <v>708.2</v>
      </c>
      <c r="M10" s="109">
        <f t="shared" si="1"/>
        <v>68.57751525128306</v>
      </c>
    </row>
    <row r="11" spans="1:13" ht="51" customHeight="1" x14ac:dyDescent="0.2">
      <c r="A11" s="102" t="s">
        <v>32</v>
      </c>
      <c r="B11" s="102">
        <f t="shared" ref="B11:B78" si="3">$B$9</f>
        <v>912</v>
      </c>
      <c r="C11" s="103" t="s">
        <v>29</v>
      </c>
      <c r="D11" s="103" t="s">
        <v>30</v>
      </c>
      <c r="E11" s="103"/>
      <c r="F11" s="103"/>
      <c r="G11" s="103"/>
      <c r="H11" s="103"/>
      <c r="I11" s="103"/>
      <c r="J11" s="104"/>
      <c r="K11" s="109">
        <f>K12</f>
        <v>391</v>
      </c>
      <c r="L11" s="109">
        <f t="shared" ref="L11" si="4">L12</f>
        <v>284</v>
      </c>
      <c r="M11" s="109">
        <f t="shared" si="1"/>
        <v>72.63427109974424</v>
      </c>
    </row>
    <row r="12" spans="1:13" ht="50.25" customHeight="1" x14ac:dyDescent="0.2">
      <c r="A12" s="6" t="s">
        <v>230</v>
      </c>
      <c r="B12" s="9">
        <f t="shared" si="3"/>
        <v>912</v>
      </c>
      <c r="C12" s="67" t="s">
        <v>29</v>
      </c>
      <c r="D12" s="67" t="s">
        <v>30</v>
      </c>
      <c r="E12" s="67" t="s">
        <v>108</v>
      </c>
      <c r="F12" s="67" t="s">
        <v>111</v>
      </c>
      <c r="G12" s="67"/>
      <c r="H12" s="67"/>
      <c r="I12" s="67"/>
      <c r="J12" s="78"/>
      <c r="K12" s="10">
        <f>K13</f>
        <v>391</v>
      </c>
      <c r="L12" s="10">
        <f t="shared" ref="L12" si="5">L13</f>
        <v>284</v>
      </c>
      <c r="M12" s="10">
        <f t="shared" si="1"/>
        <v>72.63427109974424</v>
      </c>
    </row>
    <row r="13" spans="1:13" ht="52.5" customHeight="1" x14ac:dyDescent="0.2">
      <c r="A13" s="6" t="s">
        <v>231</v>
      </c>
      <c r="B13" s="9">
        <f t="shared" si="3"/>
        <v>912</v>
      </c>
      <c r="C13" s="67" t="s">
        <v>29</v>
      </c>
      <c r="D13" s="67" t="s">
        <v>30</v>
      </c>
      <c r="E13" s="67" t="s">
        <v>108</v>
      </c>
      <c r="F13" s="67" t="s">
        <v>8</v>
      </c>
      <c r="G13" s="67"/>
      <c r="H13" s="67"/>
      <c r="I13" s="67"/>
      <c r="J13" s="78"/>
      <c r="K13" s="10">
        <f>K14+K21</f>
        <v>391</v>
      </c>
      <c r="L13" s="10">
        <f t="shared" ref="L13" si="6">L14+L21</f>
        <v>284</v>
      </c>
      <c r="M13" s="10">
        <f t="shared" si="1"/>
        <v>72.63427109974424</v>
      </c>
    </row>
    <row r="14" spans="1:13" ht="24" x14ac:dyDescent="0.2">
      <c r="A14" s="6" t="s">
        <v>33</v>
      </c>
      <c r="B14" s="9">
        <f t="shared" si="3"/>
        <v>912</v>
      </c>
      <c r="C14" s="67" t="s">
        <v>29</v>
      </c>
      <c r="D14" s="67" t="s">
        <v>30</v>
      </c>
      <c r="E14" s="67" t="s">
        <v>108</v>
      </c>
      <c r="F14" s="67" t="s">
        <v>8</v>
      </c>
      <c r="G14" s="67" t="s">
        <v>112</v>
      </c>
      <c r="H14" s="67">
        <v>41150</v>
      </c>
      <c r="I14" s="67"/>
      <c r="J14" s="78"/>
      <c r="K14" s="10">
        <f>K15</f>
        <v>306</v>
      </c>
      <c r="L14" s="10">
        <f t="shared" ref="L14" si="7">L15</f>
        <v>284</v>
      </c>
      <c r="M14" s="10">
        <f t="shared" si="1"/>
        <v>92.810457516339866</v>
      </c>
    </row>
    <row r="15" spans="1:13" ht="72" x14ac:dyDescent="0.2">
      <c r="A15" s="6" t="s">
        <v>34</v>
      </c>
      <c r="B15" s="9">
        <f t="shared" si="3"/>
        <v>912</v>
      </c>
      <c r="C15" s="67" t="s">
        <v>29</v>
      </c>
      <c r="D15" s="67" t="s">
        <v>30</v>
      </c>
      <c r="E15" s="67" t="s">
        <v>108</v>
      </c>
      <c r="F15" s="67" t="s">
        <v>8</v>
      </c>
      <c r="G15" s="67" t="s">
        <v>112</v>
      </c>
      <c r="H15" s="67">
        <v>41150</v>
      </c>
      <c r="I15" s="67">
        <v>100</v>
      </c>
      <c r="J15" s="78"/>
      <c r="K15" s="10">
        <f>K16</f>
        <v>306</v>
      </c>
      <c r="L15" s="10">
        <f t="shared" ref="L15" si="8">L16</f>
        <v>284</v>
      </c>
      <c r="M15" s="10">
        <f t="shared" si="1"/>
        <v>92.810457516339866</v>
      </c>
    </row>
    <row r="16" spans="1:13" ht="33" customHeight="1" x14ac:dyDescent="0.2">
      <c r="A16" s="6" t="s">
        <v>35</v>
      </c>
      <c r="B16" s="9">
        <f t="shared" si="3"/>
        <v>912</v>
      </c>
      <c r="C16" s="67" t="s">
        <v>29</v>
      </c>
      <c r="D16" s="67" t="s">
        <v>30</v>
      </c>
      <c r="E16" s="67" t="s">
        <v>108</v>
      </c>
      <c r="F16" s="67" t="s">
        <v>8</v>
      </c>
      <c r="G16" s="67" t="s">
        <v>112</v>
      </c>
      <c r="H16" s="67">
        <v>41150</v>
      </c>
      <c r="I16" s="67">
        <v>120</v>
      </c>
      <c r="J16" s="78"/>
      <c r="K16" s="10">
        <f>K17+K19</f>
        <v>306</v>
      </c>
      <c r="L16" s="10">
        <f t="shared" ref="L16" si="9">L17+L19</f>
        <v>284</v>
      </c>
      <c r="M16" s="10">
        <f t="shared" si="1"/>
        <v>92.810457516339866</v>
      </c>
    </row>
    <row r="17" spans="1:13" ht="0.75" hidden="1" customHeight="1" x14ac:dyDescent="0.2">
      <c r="A17" s="77" t="s">
        <v>36</v>
      </c>
      <c r="B17" s="81">
        <f t="shared" si="3"/>
        <v>912</v>
      </c>
      <c r="C17" s="78" t="s">
        <v>29</v>
      </c>
      <c r="D17" s="78" t="s">
        <v>30</v>
      </c>
      <c r="E17" s="78" t="s">
        <v>108</v>
      </c>
      <c r="F17" s="78" t="s">
        <v>8</v>
      </c>
      <c r="G17" s="78" t="s">
        <v>112</v>
      </c>
      <c r="H17" s="78">
        <v>41150</v>
      </c>
      <c r="I17" s="78">
        <v>121</v>
      </c>
      <c r="J17" s="78"/>
      <c r="K17" s="170">
        <f>K18</f>
        <v>267.8</v>
      </c>
      <c r="L17" s="170">
        <f t="shared" ref="L17" si="10">L18</f>
        <v>263.39999999999998</v>
      </c>
      <c r="M17" s="170">
        <f t="shared" si="1"/>
        <v>98.356982823002227</v>
      </c>
    </row>
    <row r="18" spans="1:13" hidden="1" x14ac:dyDescent="0.2">
      <c r="A18" s="82" t="s">
        <v>37</v>
      </c>
      <c r="B18" s="83">
        <f t="shared" si="3"/>
        <v>912</v>
      </c>
      <c r="C18" s="84" t="s">
        <v>29</v>
      </c>
      <c r="D18" s="84" t="s">
        <v>30</v>
      </c>
      <c r="E18" s="84" t="s">
        <v>108</v>
      </c>
      <c r="F18" s="84" t="s">
        <v>8</v>
      </c>
      <c r="G18" s="84" t="s">
        <v>112</v>
      </c>
      <c r="H18" s="84">
        <v>41150</v>
      </c>
      <c r="I18" s="84">
        <v>121</v>
      </c>
      <c r="J18" s="84">
        <v>211</v>
      </c>
      <c r="K18" s="171">
        <v>267.8</v>
      </c>
      <c r="L18" s="171">
        <v>263.39999999999998</v>
      </c>
      <c r="M18" s="171">
        <f t="shared" si="1"/>
        <v>98.356982823002227</v>
      </c>
    </row>
    <row r="19" spans="1:13" ht="60" hidden="1" x14ac:dyDescent="0.2">
      <c r="A19" s="77" t="s">
        <v>38</v>
      </c>
      <c r="B19" s="81">
        <f t="shared" si="3"/>
        <v>912</v>
      </c>
      <c r="C19" s="78" t="s">
        <v>29</v>
      </c>
      <c r="D19" s="78" t="s">
        <v>30</v>
      </c>
      <c r="E19" s="78" t="s">
        <v>108</v>
      </c>
      <c r="F19" s="78" t="s">
        <v>8</v>
      </c>
      <c r="G19" s="78" t="s">
        <v>112</v>
      </c>
      <c r="H19" s="78">
        <v>41150</v>
      </c>
      <c r="I19" s="78">
        <v>129</v>
      </c>
      <c r="J19" s="78"/>
      <c r="K19" s="170">
        <f>K20</f>
        <v>38.200000000000003</v>
      </c>
      <c r="L19" s="170">
        <f t="shared" ref="L19" si="11">L20</f>
        <v>20.6</v>
      </c>
      <c r="M19" s="170">
        <f t="shared" si="1"/>
        <v>53.926701570680621</v>
      </c>
    </row>
    <row r="20" spans="1:13" hidden="1" x14ac:dyDescent="0.2">
      <c r="A20" s="82" t="s">
        <v>39</v>
      </c>
      <c r="B20" s="83">
        <f t="shared" si="3"/>
        <v>912</v>
      </c>
      <c r="C20" s="84" t="s">
        <v>29</v>
      </c>
      <c r="D20" s="84" t="s">
        <v>30</v>
      </c>
      <c r="E20" s="84" t="s">
        <v>108</v>
      </c>
      <c r="F20" s="84" t="s">
        <v>8</v>
      </c>
      <c r="G20" s="84" t="s">
        <v>112</v>
      </c>
      <c r="H20" s="84">
        <v>41150</v>
      </c>
      <c r="I20" s="84">
        <v>129</v>
      </c>
      <c r="J20" s="84">
        <v>213</v>
      </c>
      <c r="K20" s="171">
        <v>38.200000000000003</v>
      </c>
      <c r="L20" s="171">
        <v>20.6</v>
      </c>
      <c r="M20" s="171">
        <f t="shared" si="1"/>
        <v>53.926701570680621</v>
      </c>
    </row>
    <row r="21" spans="1:13" ht="60" x14ac:dyDescent="0.2">
      <c r="A21" s="6" t="s">
        <v>40</v>
      </c>
      <c r="B21" s="9">
        <f t="shared" si="3"/>
        <v>912</v>
      </c>
      <c r="C21" s="67" t="s">
        <v>29</v>
      </c>
      <c r="D21" s="67" t="s">
        <v>30</v>
      </c>
      <c r="E21" s="67" t="s">
        <v>108</v>
      </c>
      <c r="F21" s="67" t="s">
        <v>8</v>
      </c>
      <c r="G21" s="67" t="s">
        <v>112</v>
      </c>
      <c r="H21" s="67" t="s">
        <v>114</v>
      </c>
      <c r="I21" s="67"/>
      <c r="J21" s="78"/>
      <c r="K21" s="10">
        <f>K22</f>
        <v>85</v>
      </c>
      <c r="L21" s="10">
        <f>L22</f>
        <v>0</v>
      </c>
      <c r="M21" s="10">
        <f t="shared" si="1"/>
        <v>0</v>
      </c>
    </row>
    <row r="22" spans="1:13" ht="72" x14ac:dyDescent="0.2">
      <c r="A22" s="9" t="s">
        <v>34</v>
      </c>
      <c r="B22" s="9">
        <f t="shared" si="3"/>
        <v>912</v>
      </c>
      <c r="C22" s="67" t="s">
        <v>29</v>
      </c>
      <c r="D22" s="67" t="s">
        <v>30</v>
      </c>
      <c r="E22" s="67" t="s">
        <v>108</v>
      </c>
      <c r="F22" s="67" t="s">
        <v>8</v>
      </c>
      <c r="G22" s="67" t="s">
        <v>112</v>
      </c>
      <c r="H22" s="67" t="s">
        <v>114</v>
      </c>
      <c r="I22" s="67" t="s">
        <v>123</v>
      </c>
      <c r="J22" s="78"/>
      <c r="K22" s="10">
        <f>K23</f>
        <v>85</v>
      </c>
      <c r="L22" s="10">
        <f t="shared" ref="L22" si="12">L23</f>
        <v>0</v>
      </c>
      <c r="M22" s="10">
        <f t="shared" si="1"/>
        <v>0</v>
      </c>
    </row>
    <row r="23" spans="1:13" ht="35.25" customHeight="1" x14ac:dyDescent="0.2">
      <c r="A23" s="6" t="s">
        <v>35</v>
      </c>
      <c r="B23" s="9">
        <f t="shared" si="3"/>
        <v>912</v>
      </c>
      <c r="C23" s="67" t="s">
        <v>29</v>
      </c>
      <c r="D23" s="67" t="s">
        <v>30</v>
      </c>
      <c r="E23" s="67" t="s">
        <v>108</v>
      </c>
      <c r="F23" s="67" t="s">
        <v>8</v>
      </c>
      <c r="G23" s="67" t="s">
        <v>112</v>
      </c>
      <c r="H23" s="67" t="s">
        <v>114</v>
      </c>
      <c r="I23" s="67" t="s">
        <v>124</v>
      </c>
      <c r="J23" s="78"/>
      <c r="K23" s="10">
        <f>K24+K26</f>
        <v>85</v>
      </c>
      <c r="L23" s="10">
        <f t="shared" ref="L23:M23" si="13">L24+L26</f>
        <v>0</v>
      </c>
      <c r="M23" s="10">
        <f t="shared" si="13"/>
        <v>0</v>
      </c>
    </row>
    <row r="24" spans="1:13" ht="24" hidden="1" x14ac:dyDescent="0.2">
      <c r="A24" s="77" t="s">
        <v>36</v>
      </c>
      <c r="B24" s="81">
        <f t="shared" si="3"/>
        <v>912</v>
      </c>
      <c r="C24" s="78" t="s">
        <v>29</v>
      </c>
      <c r="D24" s="78" t="s">
        <v>30</v>
      </c>
      <c r="E24" s="78" t="s">
        <v>108</v>
      </c>
      <c r="F24" s="78" t="s">
        <v>8</v>
      </c>
      <c r="G24" s="78" t="s">
        <v>112</v>
      </c>
      <c r="H24" s="78" t="s">
        <v>114</v>
      </c>
      <c r="I24" s="78">
        <v>121</v>
      </c>
      <c r="J24" s="78"/>
      <c r="K24" s="170">
        <f>K25</f>
        <v>65.3</v>
      </c>
      <c r="L24" s="170">
        <f t="shared" ref="L24" si="14">L25</f>
        <v>0</v>
      </c>
      <c r="M24" s="170">
        <f t="shared" si="1"/>
        <v>0</v>
      </c>
    </row>
    <row r="25" spans="1:13" hidden="1" x14ac:dyDescent="0.2">
      <c r="A25" s="82" t="s">
        <v>37</v>
      </c>
      <c r="B25" s="83">
        <f t="shared" si="3"/>
        <v>912</v>
      </c>
      <c r="C25" s="84" t="s">
        <v>29</v>
      </c>
      <c r="D25" s="84" t="s">
        <v>30</v>
      </c>
      <c r="E25" s="84" t="s">
        <v>108</v>
      </c>
      <c r="F25" s="84" t="s">
        <v>8</v>
      </c>
      <c r="G25" s="84" t="s">
        <v>112</v>
      </c>
      <c r="H25" s="84" t="s">
        <v>114</v>
      </c>
      <c r="I25" s="84">
        <v>121</v>
      </c>
      <c r="J25" s="84" t="s">
        <v>133</v>
      </c>
      <c r="K25" s="171">
        <v>65.3</v>
      </c>
      <c r="L25" s="171">
        <v>0</v>
      </c>
      <c r="M25" s="171">
        <f t="shared" si="1"/>
        <v>0</v>
      </c>
    </row>
    <row r="26" spans="1:13" ht="60" hidden="1" x14ac:dyDescent="0.2">
      <c r="A26" s="77" t="s">
        <v>38</v>
      </c>
      <c r="B26" s="81">
        <f t="shared" si="3"/>
        <v>912</v>
      </c>
      <c r="C26" s="78" t="s">
        <v>29</v>
      </c>
      <c r="D26" s="78" t="s">
        <v>30</v>
      </c>
      <c r="E26" s="78" t="s">
        <v>108</v>
      </c>
      <c r="F26" s="78" t="s">
        <v>8</v>
      </c>
      <c r="G26" s="78" t="s">
        <v>112</v>
      </c>
      <c r="H26" s="78" t="s">
        <v>114</v>
      </c>
      <c r="I26" s="78" t="s">
        <v>125</v>
      </c>
      <c r="J26" s="78"/>
      <c r="K26" s="170">
        <f>K27</f>
        <v>19.7</v>
      </c>
      <c r="L26" s="170">
        <f t="shared" ref="L26" si="15">L27</f>
        <v>0</v>
      </c>
      <c r="M26" s="170">
        <f t="shared" si="1"/>
        <v>0</v>
      </c>
    </row>
    <row r="27" spans="1:13" hidden="1" x14ac:dyDescent="0.2">
      <c r="A27" s="82" t="s">
        <v>39</v>
      </c>
      <c r="B27" s="83">
        <f t="shared" si="3"/>
        <v>912</v>
      </c>
      <c r="C27" s="84" t="s">
        <v>29</v>
      </c>
      <c r="D27" s="84" t="s">
        <v>30</v>
      </c>
      <c r="E27" s="84" t="s">
        <v>108</v>
      </c>
      <c r="F27" s="84" t="s">
        <v>8</v>
      </c>
      <c r="G27" s="84" t="s">
        <v>112</v>
      </c>
      <c r="H27" s="84" t="s">
        <v>114</v>
      </c>
      <c r="I27" s="84" t="s">
        <v>125</v>
      </c>
      <c r="J27" s="84" t="s">
        <v>134</v>
      </c>
      <c r="K27" s="171">
        <v>19.7</v>
      </c>
      <c r="L27" s="171">
        <v>0</v>
      </c>
      <c r="M27" s="171">
        <f t="shared" si="1"/>
        <v>0</v>
      </c>
    </row>
    <row r="28" spans="1:13" ht="59.25" customHeight="1" x14ac:dyDescent="0.2">
      <c r="A28" s="101" t="s">
        <v>41</v>
      </c>
      <c r="B28" s="102">
        <f t="shared" si="3"/>
        <v>912</v>
      </c>
      <c r="C28" s="103" t="s">
        <v>29</v>
      </c>
      <c r="D28" s="103" t="s">
        <v>103</v>
      </c>
      <c r="E28" s="103"/>
      <c r="F28" s="103"/>
      <c r="G28" s="103"/>
      <c r="H28" s="103"/>
      <c r="I28" s="103"/>
      <c r="J28" s="104"/>
      <c r="K28" s="109">
        <f>K29</f>
        <v>639.69999999999993</v>
      </c>
      <c r="L28" s="109">
        <f t="shared" ref="L28" si="16">L29</f>
        <v>424.2</v>
      </c>
      <c r="M28" s="109">
        <f t="shared" si="1"/>
        <v>66.312333906518688</v>
      </c>
    </row>
    <row r="29" spans="1:13" ht="51" customHeight="1" x14ac:dyDescent="0.2">
      <c r="A29" s="6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9" s="9">
        <f t="shared" si="3"/>
        <v>912</v>
      </c>
      <c r="C29" s="67" t="s">
        <v>29</v>
      </c>
      <c r="D29" s="67" t="s">
        <v>103</v>
      </c>
      <c r="E29" s="67">
        <v>65</v>
      </c>
      <c r="F29" s="67" t="s">
        <v>111</v>
      </c>
      <c r="G29" s="67"/>
      <c r="H29" s="67"/>
      <c r="I29" s="67"/>
      <c r="J29" s="78"/>
      <c r="K29" s="10">
        <f>K30</f>
        <v>639.69999999999993</v>
      </c>
      <c r="L29" s="10">
        <f t="shared" ref="L29" si="17">L30</f>
        <v>424.2</v>
      </c>
      <c r="M29" s="10">
        <f t="shared" si="1"/>
        <v>66.312333906518688</v>
      </c>
    </row>
    <row r="30" spans="1:13" ht="60" x14ac:dyDescent="0.2">
      <c r="A30" s="6" t="s">
        <v>232</v>
      </c>
      <c r="B30" s="9">
        <f t="shared" si="3"/>
        <v>912</v>
      </c>
      <c r="C30" s="67" t="s">
        <v>29</v>
      </c>
      <c r="D30" s="67" t="s">
        <v>103</v>
      </c>
      <c r="E30" s="67">
        <v>65</v>
      </c>
      <c r="F30" s="67">
        <v>2</v>
      </c>
      <c r="G30" s="67"/>
      <c r="H30" s="67"/>
      <c r="I30" s="67"/>
      <c r="J30" s="78"/>
      <c r="K30" s="10">
        <f>K31+K38+K66+K77</f>
        <v>639.69999999999993</v>
      </c>
      <c r="L30" s="10">
        <f t="shared" ref="L30" si="18">L31+L38+L66+L77</f>
        <v>424.2</v>
      </c>
      <c r="M30" s="10">
        <f t="shared" si="1"/>
        <v>66.312333906518688</v>
      </c>
    </row>
    <row r="31" spans="1:13" ht="36" x14ac:dyDescent="0.2">
      <c r="A31" s="6" t="s">
        <v>42</v>
      </c>
      <c r="B31" s="9">
        <f t="shared" si="3"/>
        <v>912</v>
      </c>
      <c r="C31" s="67" t="s">
        <v>29</v>
      </c>
      <c r="D31" s="67" t="s">
        <v>103</v>
      </c>
      <c r="E31" s="67">
        <v>65</v>
      </c>
      <c r="F31" s="67">
        <v>2</v>
      </c>
      <c r="G31" s="67" t="s">
        <v>112</v>
      </c>
      <c r="H31" s="67">
        <v>41110</v>
      </c>
      <c r="I31" s="67"/>
      <c r="J31" s="78"/>
      <c r="K31" s="10">
        <f>K32</f>
        <v>338.5</v>
      </c>
      <c r="L31" s="10">
        <f t="shared" ref="L31" si="19">L32</f>
        <v>304.5</v>
      </c>
      <c r="M31" s="10">
        <f t="shared" si="1"/>
        <v>89.955686853766608</v>
      </c>
    </row>
    <row r="32" spans="1:13" ht="72" x14ac:dyDescent="0.2">
      <c r="A32" s="6" t="s">
        <v>34</v>
      </c>
      <c r="B32" s="9">
        <f t="shared" si="3"/>
        <v>912</v>
      </c>
      <c r="C32" s="67" t="s">
        <v>29</v>
      </c>
      <c r="D32" s="67" t="s">
        <v>103</v>
      </c>
      <c r="E32" s="67">
        <v>65</v>
      </c>
      <c r="F32" s="67">
        <v>2</v>
      </c>
      <c r="G32" s="67" t="s">
        <v>112</v>
      </c>
      <c r="H32" s="67">
        <v>41110</v>
      </c>
      <c r="I32" s="67">
        <v>100</v>
      </c>
      <c r="J32" s="78"/>
      <c r="K32" s="10">
        <f>K33</f>
        <v>338.5</v>
      </c>
      <c r="L32" s="10">
        <f t="shared" ref="L32" si="20">L33</f>
        <v>304.5</v>
      </c>
      <c r="M32" s="10">
        <f t="shared" si="1"/>
        <v>89.955686853766608</v>
      </c>
    </row>
    <row r="33" spans="1:13" ht="33" customHeight="1" x14ac:dyDescent="0.2">
      <c r="A33" s="6" t="s">
        <v>35</v>
      </c>
      <c r="B33" s="9">
        <f t="shared" si="3"/>
        <v>912</v>
      </c>
      <c r="C33" s="67" t="s">
        <v>29</v>
      </c>
      <c r="D33" s="67" t="s">
        <v>103</v>
      </c>
      <c r="E33" s="67">
        <v>65</v>
      </c>
      <c r="F33" s="67">
        <v>2</v>
      </c>
      <c r="G33" s="67" t="s">
        <v>112</v>
      </c>
      <c r="H33" s="67">
        <v>41110</v>
      </c>
      <c r="I33" s="67">
        <v>120</v>
      </c>
      <c r="J33" s="78"/>
      <c r="K33" s="10">
        <f>K34+K36</f>
        <v>338.5</v>
      </c>
      <c r="L33" s="10">
        <f t="shared" ref="L33" si="21">L34+L36</f>
        <v>304.5</v>
      </c>
      <c r="M33" s="10">
        <f t="shared" si="1"/>
        <v>89.955686853766608</v>
      </c>
    </row>
    <row r="34" spans="1:13" ht="22.5" hidden="1" customHeight="1" x14ac:dyDescent="0.2">
      <c r="A34" s="77" t="s">
        <v>36</v>
      </c>
      <c r="B34" s="81">
        <f t="shared" si="3"/>
        <v>912</v>
      </c>
      <c r="C34" s="78" t="s">
        <v>29</v>
      </c>
      <c r="D34" s="78" t="s">
        <v>103</v>
      </c>
      <c r="E34" s="78">
        <v>65</v>
      </c>
      <c r="F34" s="78">
        <v>2</v>
      </c>
      <c r="G34" s="78" t="s">
        <v>112</v>
      </c>
      <c r="H34" s="78">
        <v>41110</v>
      </c>
      <c r="I34" s="78">
        <v>121</v>
      </c>
      <c r="J34" s="78"/>
      <c r="K34" s="170">
        <f>K35</f>
        <v>281.39999999999998</v>
      </c>
      <c r="L34" s="170">
        <f t="shared" ref="L34" si="22">L35</f>
        <v>281.3</v>
      </c>
      <c r="M34" s="170">
        <f t="shared" si="1"/>
        <v>99.964463397299227</v>
      </c>
    </row>
    <row r="35" spans="1:13" hidden="1" x14ac:dyDescent="0.2">
      <c r="A35" s="82" t="s">
        <v>37</v>
      </c>
      <c r="B35" s="83">
        <f t="shared" si="3"/>
        <v>912</v>
      </c>
      <c r="C35" s="84" t="s">
        <v>29</v>
      </c>
      <c r="D35" s="84" t="s">
        <v>103</v>
      </c>
      <c r="E35" s="84">
        <v>65</v>
      </c>
      <c r="F35" s="84">
        <v>2</v>
      </c>
      <c r="G35" s="84" t="s">
        <v>112</v>
      </c>
      <c r="H35" s="84">
        <v>41110</v>
      </c>
      <c r="I35" s="84">
        <v>121</v>
      </c>
      <c r="J35" s="84">
        <v>211</v>
      </c>
      <c r="K35" s="171">
        <v>281.39999999999998</v>
      </c>
      <c r="L35" s="171">
        <v>281.3</v>
      </c>
      <c r="M35" s="171">
        <f t="shared" si="1"/>
        <v>99.964463397299227</v>
      </c>
    </row>
    <row r="36" spans="1:13" ht="60" hidden="1" x14ac:dyDescent="0.2">
      <c r="A36" s="77" t="s">
        <v>38</v>
      </c>
      <c r="B36" s="81">
        <f t="shared" si="3"/>
        <v>912</v>
      </c>
      <c r="C36" s="78" t="s">
        <v>29</v>
      </c>
      <c r="D36" s="78" t="s">
        <v>103</v>
      </c>
      <c r="E36" s="78">
        <v>65</v>
      </c>
      <c r="F36" s="78">
        <v>2</v>
      </c>
      <c r="G36" s="78" t="s">
        <v>112</v>
      </c>
      <c r="H36" s="78">
        <v>41110</v>
      </c>
      <c r="I36" s="78">
        <v>129</v>
      </c>
      <c r="J36" s="78"/>
      <c r="K36" s="170">
        <f>K37</f>
        <v>57.1</v>
      </c>
      <c r="L36" s="170">
        <f t="shared" ref="L36" si="23">L37</f>
        <v>23.2</v>
      </c>
      <c r="M36" s="170">
        <f t="shared" si="1"/>
        <v>40.630472854640978</v>
      </c>
    </row>
    <row r="37" spans="1:13" hidden="1" x14ac:dyDescent="0.2">
      <c r="A37" s="82" t="s">
        <v>39</v>
      </c>
      <c r="B37" s="83">
        <f t="shared" si="3"/>
        <v>912</v>
      </c>
      <c r="C37" s="84" t="s">
        <v>29</v>
      </c>
      <c r="D37" s="84" t="s">
        <v>103</v>
      </c>
      <c r="E37" s="84">
        <v>65</v>
      </c>
      <c r="F37" s="84">
        <v>2</v>
      </c>
      <c r="G37" s="84" t="s">
        <v>112</v>
      </c>
      <c r="H37" s="84">
        <v>41110</v>
      </c>
      <c r="I37" s="84">
        <v>129</v>
      </c>
      <c r="J37" s="84">
        <v>213</v>
      </c>
      <c r="K37" s="171">
        <v>57.1</v>
      </c>
      <c r="L37" s="171">
        <v>23.2</v>
      </c>
      <c r="M37" s="171">
        <f t="shared" si="1"/>
        <v>40.630472854640978</v>
      </c>
    </row>
    <row r="38" spans="1:13" ht="24" x14ac:dyDescent="0.2">
      <c r="A38" s="6" t="s">
        <v>43</v>
      </c>
      <c r="B38" s="9">
        <f t="shared" si="3"/>
        <v>912</v>
      </c>
      <c r="C38" s="67" t="s">
        <v>29</v>
      </c>
      <c r="D38" s="67" t="s">
        <v>103</v>
      </c>
      <c r="E38" s="67">
        <v>65</v>
      </c>
      <c r="F38" s="67">
        <v>2</v>
      </c>
      <c r="G38" s="67" t="s">
        <v>112</v>
      </c>
      <c r="H38" s="67" t="s">
        <v>115</v>
      </c>
      <c r="I38" s="67"/>
      <c r="J38" s="78"/>
      <c r="K38" s="10">
        <f>K39+K43+K55</f>
        <v>202.49999999999997</v>
      </c>
      <c r="L38" s="10">
        <f t="shared" ref="L38" si="24">L39+L43+L55</f>
        <v>111.9</v>
      </c>
      <c r="M38" s="10">
        <f t="shared" si="1"/>
        <v>55.259259259259274</v>
      </c>
    </row>
    <row r="39" spans="1:13" ht="72" x14ac:dyDescent="0.2">
      <c r="A39" s="6" t="s">
        <v>34</v>
      </c>
      <c r="B39" s="9">
        <f t="shared" si="3"/>
        <v>912</v>
      </c>
      <c r="C39" s="67" t="s">
        <v>29</v>
      </c>
      <c r="D39" s="67" t="s">
        <v>103</v>
      </c>
      <c r="E39" s="67">
        <v>65</v>
      </c>
      <c r="F39" s="67">
        <v>2</v>
      </c>
      <c r="G39" s="67" t="s">
        <v>112</v>
      </c>
      <c r="H39" s="67" t="s">
        <v>115</v>
      </c>
      <c r="I39" s="67">
        <v>100</v>
      </c>
      <c r="J39" s="78"/>
      <c r="K39" s="10">
        <f>K40</f>
        <v>0.6</v>
      </c>
      <c r="L39" s="10">
        <f>L40</f>
        <v>0</v>
      </c>
      <c r="M39" s="10">
        <f t="shared" si="1"/>
        <v>0</v>
      </c>
    </row>
    <row r="40" spans="1:13" ht="35.25" customHeight="1" x14ac:dyDescent="0.2">
      <c r="A40" s="6" t="s">
        <v>35</v>
      </c>
      <c r="B40" s="9">
        <f t="shared" si="3"/>
        <v>912</v>
      </c>
      <c r="C40" s="67" t="s">
        <v>29</v>
      </c>
      <c r="D40" s="67" t="s">
        <v>103</v>
      </c>
      <c r="E40" s="67">
        <v>65</v>
      </c>
      <c r="F40" s="67">
        <v>2</v>
      </c>
      <c r="G40" s="67" t="s">
        <v>112</v>
      </c>
      <c r="H40" s="67" t="s">
        <v>115</v>
      </c>
      <c r="I40" s="67">
        <v>120</v>
      </c>
      <c r="J40" s="78"/>
      <c r="K40" s="10">
        <f>K41</f>
        <v>0.6</v>
      </c>
      <c r="L40" s="10">
        <f t="shared" ref="L40" si="25">L41</f>
        <v>0</v>
      </c>
      <c r="M40" s="10">
        <f t="shared" si="1"/>
        <v>0</v>
      </c>
    </row>
    <row r="41" spans="1:13" ht="48" hidden="1" x14ac:dyDescent="0.2">
      <c r="A41" s="77" t="s">
        <v>44</v>
      </c>
      <c r="B41" s="81">
        <f t="shared" si="3"/>
        <v>912</v>
      </c>
      <c r="C41" s="78" t="s">
        <v>29</v>
      </c>
      <c r="D41" s="78" t="s">
        <v>103</v>
      </c>
      <c r="E41" s="78">
        <v>65</v>
      </c>
      <c r="F41" s="78">
        <v>2</v>
      </c>
      <c r="G41" s="78" t="s">
        <v>112</v>
      </c>
      <c r="H41" s="78" t="s">
        <v>115</v>
      </c>
      <c r="I41" s="78">
        <v>122</v>
      </c>
      <c r="J41" s="78"/>
      <c r="K41" s="170">
        <f>K42</f>
        <v>0.6</v>
      </c>
      <c r="L41" s="170">
        <f t="shared" ref="L41" si="26">L42</f>
        <v>0</v>
      </c>
      <c r="M41" s="170">
        <f t="shared" si="1"/>
        <v>0</v>
      </c>
    </row>
    <row r="42" spans="1:13" ht="24" hidden="1" x14ac:dyDescent="0.2">
      <c r="A42" s="82" t="s">
        <v>45</v>
      </c>
      <c r="B42" s="83">
        <f t="shared" si="3"/>
        <v>912</v>
      </c>
      <c r="C42" s="84" t="s">
        <v>29</v>
      </c>
      <c r="D42" s="84" t="s">
        <v>103</v>
      </c>
      <c r="E42" s="84">
        <v>65</v>
      </c>
      <c r="F42" s="84">
        <v>2</v>
      </c>
      <c r="G42" s="84" t="s">
        <v>112</v>
      </c>
      <c r="H42" s="84" t="s">
        <v>115</v>
      </c>
      <c r="I42" s="84">
        <v>122</v>
      </c>
      <c r="J42" s="84">
        <v>212</v>
      </c>
      <c r="K42" s="171">
        <v>0.6</v>
      </c>
      <c r="L42" s="171"/>
      <c r="M42" s="171">
        <f t="shared" si="1"/>
        <v>0</v>
      </c>
    </row>
    <row r="43" spans="1:13" ht="24" x14ac:dyDescent="0.2">
      <c r="A43" s="6" t="s">
        <v>46</v>
      </c>
      <c r="B43" s="9">
        <f t="shared" si="3"/>
        <v>912</v>
      </c>
      <c r="C43" s="67" t="s">
        <v>29</v>
      </c>
      <c r="D43" s="67" t="s">
        <v>103</v>
      </c>
      <c r="E43" s="67">
        <v>65</v>
      </c>
      <c r="F43" s="67">
        <v>2</v>
      </c>
      <c r="G43" s="67" t="s">
        <v>112</v>
      </c>
      <c r="H43" s="67" t="s">
        <v>115</v>
      </c>
      <c r="I43" s="67">
        <v>200</v>
      </c>
      <c r="J43" s="78"/>
      <c r="K43" s="10">
        <f>K44</f>
        <v>174.39999999999998</v>
      </c>
      <c r="L43" s="10">
        <f t="shared" ref="L43" si="27">L44</f>
        <v>110.4</v>
      </c>
      <c r="M43" s="10">
        <f t="shared" si="1"/>
        <v>63.302752293577988</v>
      </c>
    </row>
    <row r="44" spans="1:13" ht="35.25" customHeight="1" x14ac:dyDescent="0.2">
      <c r="A44" s="6" t="s">
        <v>47</v>
      </c>
      <c r="B44" s="9">
        <f t="shared" si="3"/>
        <v>912</v>
      </c>
      <c r="C44" s="67" t="s">
        <v>29</v>
      </c>
      <c r="D44" s="67" t="s">
        <v>103</v>
      </c>
      <c r="E44" s="67">
        <v>65</v>
      </c>
      <c r="F44" s="67">
        <v>2</v>
      </c>
      <c r="G44" s="67" t="s">
        <v>112</v>
      </c>
      <c r="H44" s="67" t="s">
        <v>115</v>
      </c>
      <c r="I44" s="67">
        <v>240</v>
      </c>
      <c r="J44" s="78"/>
      <c r="K44" s="10">
        <f>K45+K53</f>
        <v>174.39999999999998</v>
      </c>
      <c r="L44" s="10">
        <f t="shared" ref="L44" si="28">L45+L53</f>
        <v>110.4</v>
      </c>
      <c r="M44" s="10">
        <f t="shared" si="1"/>
        <v>63.302752293577988</v>
      </c>
    </row>
    <row r="45" spans="1:13" ht="0.75" hidden="1" customHeight="1" x14ac:dyDescent="0.2">
      <c r="A45" s="77" t="s">
        <v>48</v>
      </c>
      <c r="B45" s="81">
        <f t="shared" si="3"/>
        <v>912</v>
      </c>
      <c r="C45" s="78" t="s">
        <v>29</v>
      </c>
      <c r="D45" s="78" t="s">
        <v>103</v>
      </c>
      <c r="E45" s="78">
        <v>65</v>
      </c>
      <c r="F45" s="78">
        <v>2</v>
      </c>
      <c r="G45" s="78" t="s">
        <v>112</v>
      </c>
      <c r="H45" s="78" t="s">
        <v>115</v>
      </c>
      <c r="I45" s="78">
        <v>244</v>
      </c>
      <c r="J45" s="78"/>
      <c r="K45" s="170">
        <f>K46+K47+K48+K49+K50+K51+K52</f>
        <v>119.39999999999999</v>
      </c>
      <c r="L45" s="170">
        <f t="shared" ref="L45" si="29">L46+L47+L48+L49+L50+L51+L52</f>
        <v>72.2</v>
      </c>
      <c r="M45" s="170">
        <f t="shared" si="1"/>
        <v>60.469011725293143</v>
      </c>
    </row>
    <row r="46" spans="1:13" hidden="1" x14ac:dyDescent="0.2">
      <c r="A46" s="82" t="s">
        <v>49</v>
      </c>
      <c r="B46" s="83">
        <f t="shared" si="3"/>
        <v>912</v>
      </c>
      <c r="C46" s="84" t="s">
        <v>29</v>
      </c>
      <c r="D46" s="84" t="s">
        <v>103</v>
      </c>
      <c r="E46" s="84">
        <v>65</v>
      </c>
      <c r="F46" s="84">
        <v>2</v>
      </c>
      <c r="G46" s="84" t="s">
        <v>112</v>
      </c>
      <c r="H46" s="84" t="s">
        <v>115</v>
      </c>
      <c r="I46" s="84">
        <v>244</v>
      </c>
      <c r="J46" s="84">
        <v>221</v>
      </c>
      <c r="K46" s="171">
        <v>60.7</v>
      </c>
      <c r="L46" s="171">
        <v>20.5</v>
      </c>
      <c r="M46" s="171">
        <f t="shared" si="1"/>
        <v>33.772652388797361</v>
      </c>
    </row>
    <row r="47" spans="1:13" hidden="1" x14ac:dyDescent="0.2">
      <c r="A47" s="82" t="s">
        <v>50</v>
      </c>
      <c r="B47" s="83">
        <f t="shared" si="3"/>
        <v>912</v>
      </c>
      <c r="C47" s="84" t="s">
        <v>29</v>
      </c>
      <c r="D47" s="84" t="s">
        <v>103</v>
      </c>
      <c r="E47" s="84">
        <v>65</v>
      </c>
      <c r="F47" s="84">
        <v>2</v>
      </c>
      <c r="G47" s="84" t="s">
        <v>112</v>
      </c>
      <c r="H47" s="84" t="s">
        <v>115</v>
      </c>
      <c r="I47" s="84">
        <v>244</v>
      </c>
      <c r="J47" s="84">
        <v>222</v>
      </c>
      <c r="K47" s="171">
        <v>4.3</v>
      </c>
      <c r="L47" s="171"/>
      <c r="M47" s="171">
        <f t="shared" si="1"/>
        <v>0</v>
      </c>
    </row>
    <row r="48" spans="1:13" ht="12.75" hidden="1" customHeight="1" x14ac:dyDescent="0.2">
      <c r="A48" s="82" t="s">
        <v>52</v>
      </c>
      <c r="B48" s="83">
        <f t="shared" si="3"/>
        <v>912</v>
      </c>
      <c r="C48" s="84" t="s">
        <v>29</v>
      </c>
      <c r="D48" s="84" t="s">
        <v>103</v>
      </c>
      <c r="E48" s="84">
        <v>65</v>
      </c>
      <c r="F48" s="84">
        <v>2</v>
      </c>
      <c r="G48" s="84" t="s">
        <v>112</v>
      </c>
      <c r="H48" s="84" t="s">
        <v>115</v>
      </c>
      <c r="I48" s="84">
        <v>244</v>
      </c>
      <c r="J48" s="84">
        <v>225</v>
      </c>
      <c r="K48" s="171">
        <v>1.7</v>
      </c>
      <c r="L48" s="171"/>
      <c r="M48" s="171">
        <f t="shared" si="1"/>
        <v>0</v>
      </c>
    </row>
    <row r="49" spans="1:13" hidden="1" x14ac:dyDescent="0.2">
      <c r="A49" s="82" t="s">
        <v>53</v>
      </c>
      <c r="B49" s="83">
        <f t="shared" si="3"/>
        <v>912</v>
      </c>
      <c r="C49" s="84" t="s">
        <v>29</v>
      </c>
      <c r="D49" s="84" t="s">
        <v>103</v>
      </c>
      <c r="E49" s="84">
        <v>65</v>
      </c>
      <c r="F49" s="84">
        <v>2</v>
      </c>
      <c r="G49" s="84" t="s">
        <v>112</v>
      </c>
      <c r="H49" s="84" t="s">
        <v>115</v>
      </c>
      <c r="I49" s="84">
        <v>244</v>
      </c>
      <c r="J49" s="84">
        <v>226</v>
      </c>
      <c r="K49" s="171">
        <v>43.4</v>
      </c>
      <c r="L49" s="171">
        <v>43.4</v>
      </c>
      <c r="M49" s="171">
        <f t="shared" si="1"/>
        <v>100</v>
      </c>
    </row>
    <row r="50" spans="1:13" hidden="1" x14ac:dyDescent="0.2">
      <c r="A50" s="82" t="s">
        <v>54</v>
      </c>
      <c r="B50" s="83">
        <f t="shared" si="3"/>
        <v>912</v>
      </c>
      <c r="C50" s="84" t="s">
        <v>29</v>
      </c>
      <c r="D50" s="84" t="s">
        <v>103</v>
      </c>
      <c r="E50" s="84">
        <v>65</v>
      </c>
      <c r="F50" s="84">
        <v>2</v>
      </c>
      <c r="G50" s="84" t="s">
        <v>112</v>
      </c>
      <c r="H50" s="84" t="s">
        <v>115</v>
      </c>
      <c r="I50" s="84">
        <v>244</v>
      </c>
      <c r="J50" s="84">
        <v>290</v>
      </c>
      <c r="K50" s="171">
        <v>0.5</v>
      </c>
      <c r="L50" s="171">
        <v>0.5</v>
      </c>
      <c r="M50" s="171">
        <f t="shared" si="1"/>
        <v>100</v>
      </c>
    </row>
    <row r="51" spans="1:13" hidden="1" x14ac:dyDescent="0.2">
      <c r="A51" s="82" t="s">
        <v>55</v>
      </c>
      <c r="B51" s="83">
        <f t="shared" si="3"/>
        <v>912</v>
      </c>
      <c r="C51" s="84" t="s">
        <v>29</v>
      </c>
      <c r="D51" s="84" t="s">
        <v>103</v>
      </c>
      <c r="E51" s="84">
        <v>65</v>
      </c>
      <c r="F51" s="84">
        <v>2</v>
      </c>
      <c r="G51" s="84" t="s">
        <v>112</v>
      </c>
      <c r="H51" s="84" t="s">
        <v>115</v>
      </c>
      <c r="I51" s="84">
        <v>244</v>
      </c>
      <c r="J51" s="84">
        <v>310</v>
      </c>
      <c r="K51" s="171">
        <v>0.8</v>
      </c>
      <c r="L51" s="171"/>
      <c r="M51" s="171">
        <f t="shared" si="1"/>
        <v>0</v>
      </c>
    </row>
    <row r="52" spans="1:13" ht="24" hidden="1" x14ac:dyDescent="0.2">
      <c r="A52" s="82" t="s">
        <v>239</v>
      </c>
      <c r="B52" s="83">
        <f t="shared" si="3"/>
        <v>912</v>
      </c>
      <c r="C52" s="84" t="s">
        <v>29</v>
      </c>
      <c r="D52" s="84" t="s">
        <v>103</v>
      </c>
      <c r="E52" s="84">
        <v>65</v>
      </c>
      <c r="F52" s="84">
        <v>2</v>
      </c>
      <c r="G52" s="84" t="s">
        <v>112</v>
      </c>
      <c r="H52" s="84" t="s">
        <v>115</v>
      </c>
      <c r="I52" s="84">
        <v>244</v>
      </c>
      <c r="J52" s="84" t="s">
        <v>238</v>
      </c>
      <c r="K52" s="171">
        <v>8</v>
      </c>
      <c r="L52" s="171">
        <v>7.8</v>
      </c>
      <c r="M52" s="171">
        <f t="shared" si="1"/>
        <v>97.5</v>
      </c>
    </row>
    <row r="53" spans="1:13" hidden="1" x14ac:dyDescent="0.2">
      <c r="A53" s="77" t="s">
        <v>138</v>
      </c>
      <c r="B53" s="81">
        <f t="shared" si="3"/>
        <v>912</v>
      </c>
      <c r="C53" s="78" t="s">
        <v>29</v>
      </c>
      <c r="D53" s="78" t="s">
        <v>103</v>
      </c>
      <c r="E53" s="78">
        <v>65</v>
      </c>
      <c r="F53" s="78">
        <v>2</v>
      </c>
      <c r="G53" s="78" t="s">
        <v>112</v>
      </c>
      <c r="H53" s="78" t="s">
        <v>115</v>
      </c>
      <c r="I53" s="78" t="s">
        <v>137</v>
      </c>
      <c r="J53" s="78"/>
      <c r="K53" s="170">
        <f>K54</f>
        <v>55</v>
      </c>
      <c r="L53" s="170">
        <f t="shared" ref="L53" si="30">L54</f>
        <v>38.200000000000003</v>
      </c>
      <c r="M53" s="170">
        <f t="shared" si="1"/>
        <v>69.454545454545453</v>
      </c>
    </row>
    <row r="54" spans="1:13" hidden="1" x14ac:dyDescent="0.2">
      <c r="A54" s="82" t="s">
        <v>51</v>
      </c>
      <c r="B54" s="83">
        <f t="shared" si="3"/>
        <v>912</v>
      </c>
      <c r="C54" s="84" t="s">
        <v>29</v>
      </c>
      <c r="D54" s="84" t="s">
        <v>103</v>
      </c>
      <c r="E54" s="84">
        <v>65</v>
      </c>
      <c r="F54" s="84">
        <v>2</v>
      </c>
      <c r="G54" s="84" t="s">
        <v>112</v>
      </c>
      <c r="H54" s="84" t="s">
        <v>115</v>
      </c>
      <c r="I54" s="84" t="s">
        <v>137</v>
      </c>
      <c r="J54" s="84" t="s">
        <v>135</v>
      </c>
      <c r="K54" s="171">
        <v>55</v>
      </c>
      <c r="L54" s="171">
        <v>38.200000000000003</v>
      </c>
      <c r="M54" s="171">
        <f t="shared" si="1"/>
        <v>69.454545454545453</v>
      </c>
    </row>
    <row r="55" spans="1:13" x14ac:dyDescent="0.2">
      <c r="A55" s="6" t="s">
        <v>56</v>
      </c>
      <c r="B55" s="9">
        <f t="shared" si="3"/>
        <v>912</v>
      </c>
      <c r="C55" s="67" t="s">
        <v>29</v>
      </c>
      <c r="D55" s="67" t="s">
        <v>103</v>
      </c>
      <c r="E55" s="67">
        <v>65</v>
      </c>
      <c r="F55" s="67">
        <v>2</v>
      </c>
      <c r="G55" s="67" t="s">
        <v>112</v>
      </c>
      <c r="H55" s="67" t="s">
        <v>115</v>
      </c>
      <c r="I55" s="67">
        <v>800</v>
      </c>
      <c r="J55" s="78"/>
      <c r="K55" s="10">
        <f>K59+K56</f>
        <v>27.5</v>
      </c>
      <c r="L55" s="10">
        <f>L59+L56</f>
        <v>1.5</v>
      </c>
      <c r="M55" s="10">
        <f t="shared" si="1"/>
        <v>5.4545454545454541</v>
      </c>
    </row>
    <row r="56" spans="1:13" s="210" customFormat="1" x14ac:dyDescent="0.2">
      <c r="A56" s="6" t="s">
        <v>257</v>
      </c>
      <c r="B56" s="9">
        <f t="shared" si="3"/>
        <v>912</v>
      </c>
      <c r="C56" s="67" t="s">
        <v>29</v>
      </c>
      <c r="D56" s="67" t="s">
        <v>103</v>
      </c>
      <c r="E56" s="67">
        <v>65</v>
      </c>
      <c r="F56" s="67">
        <v>2</v>
      </c>
      <c r="G56" s="67" t="s">
        <v>112</v>
      </c>
      <c r="H56" s="67" t="s">
        <v>115</v>
      </c>
      <c r="I56" s="67" t="s">
        <v>255</v>
      </c>
      <c r="J56" s="78"/>
      <c r="K56" s="10">
        <f>K57</f>
        <v>1</v>
      </c>
      <c r="L56" s="10">
        <f>L57</f>
        <v>1</v>
      </c>
      <c r="M56" s="10">
        <f t="shared" ref="M56:M58" si="31">L56/K56*100</f>
        <v>100</v>
      </c>
    </row>
    <row r="57" spans="1:13" s="210" customFormat="1" ht="36" hidden="1" x14ac:dyDescent="0.2">
      <c r="A57" s="77" t="s">
        <v>258</v>
      </c>
      <c r="B57" s="81">
        <f t="shared" si="3"/>
        <v>912</v>
      </c>
      <c r="C57" s="78" t="s">
        <v>29</v>
      </c>
      <c r="D57" s="78" t="s">
        <v>103</v>
      </c>
      <c r="E57" s="78">
        <v>65</v>
      </c>
      <c r="F57" s="78">
        <v>2</v>
      </c>
      <c r="G57" s="78" t="s">
        <v>112</v>
      </c>
      <c r="H57" s="78" t="s">
        <v>115</v>
      </c>
      <c r="I57" s="78" t="s">
        <v>256</v>
      </c>
      <c r="J57" s="78"/>
      <c r="K57" s="170">
        <f>K58</f>
        <v>1</v>
      </c>
      <c r="L57" s="170">
        <f t="shared" ref="L57" si="32">L58</f>
        <v>1</v>
      </c>
      <c r="M57" s="170">
        <f t="shared" si="31"/>
        <v>100</v>
      </c>
    </row>
    <row r="58" spans="1:13" s="210" customFormat="1" hidden="1" x14ac:dyDescent="0.2">
      <c r="A58" s="82" t="s">
        <v>54</v>
      </c>
      <c r="B58" s="83">
        <f t="shared" si="3"/>
        <v>912</v>
      </c>
      <c r="C58" s="84" t="s">
        <v>29</v>
      </c>
      <c r="D58" s="84" t="s">
        <v>103</v>
      </c>
      <c r="E58" s="84">
        <v>65</v>
      </c>
      <c r="F58" s="84">
        <v>2</v>
      </c>
      <c r="G58" s="84" t="s">
        <v>112</v>
      </c>
      <c r="H58" s="84" t="s">
        <v>115</v>
      </c>
      <c r="I58" s="84" t="s">
        <v>256</v>
      </c>
      <c r="J58" s="84">
        <v>291</v>
      </c>
      <c r="K58" s="171">
        <v>1</v>
      </c>
      <c r="L58" s="171">
        <v>1</v>
      </c>
      <c r="M58" s="171">
        <f t="shared" si="31"/>
        <v>100</v>
      </c>
    </row>
    <row r="59" spans="1:13" ht="11.25" customHeight="1" x14ac:dyDescent="0.2">
      <c r="A59" s="6" t="s">
        <v>57</v>
      </c>
      <c r="B59" s="9">
        <f t="shared" si="3"/>
        <v>912</v>
      </c>
      <c r="C59" s="67" t="s">
        <v>29</v>
      </c>
      <c r="D59" s="67" t="s">
        <v>103</v>
      </c>
      <c r="E59" s="67">
        <v>65</v>
      </c>
      <c r="F59" s="67">
        <v>2</v>
      </c>
      <c r="G59" s="67" t="s">
        <v>112</v>
      </c>
      <c r="H59" s="67" t="s">
        <v>115</v>
      </c>
      <c r="I59" s="67">
        <v>850</v>
      </c>
      <c r="J59" s="78"/>
      <c r="K59" s="10">
        <f>K60+K62+K64</f>
        <v>26.5</v>
      </c>
      <c r="L59" s="10">
        <f t="shared" ref="L59" si="33">L60+L62+L64</f>
        <v>0.5</v>
      </c>
      <c r="M59" s="10">
        <f t="shared" si="1"/>
        <v>1.8867924528301887</v>
      </c>
    </row>
    <row r="60" spans="1:13" ht="24" hidden="1" x14ac:dyDescent="0.2">
      <c r="A60" s="77" t="s">
        <v>58</v>
      </c>
      <c r="B60" s="81">
        <f t="shared" si="3"/>
        <v>912</v>
      </c>
      <c r="C60" s="78" t="s">
        <v>29</v>
      </c>
      <c r="D60" s="78" t="s">
        <v>103</v>
      </c>
      <c r="E60" s="78">
        <v>65</v>
      </c>
      <c r="F60" s="78">
        <v>2</v>
      </c>
      <c r="G60" s="78" t="s">
        <v>112</v>
      </c>
      <c r="H60" s="78" t="s">
        <v>115</v>
      </c>
      <c r="I60" s="78" t="s">
        <v>126</v>
      </c>
      <c r="J60" s="78"/>
      <c r="K60" s="170">
        <f>K61</f>
        <v>26</v>
      </c>
      <c r="L60" s="170">
        <f t="shared" ref="L60" si="34">L61</f>
        <v>0</v>
      </c>
      <c r="M60" s="170">
        <f t="shared" si="1"/>
        <v>0</v>
      </c>
    </row>
    <row r="61" spans="1:13" hidden="1" x14ac:dyDescent="0.2">
      <c r="A61" s="82" t="s">
        <v>59</v>
      </c>
      <c r="B61" s="83">
        <f t="shared" si="3"/>
        <v>912</v>
      </c>
      <c r="C61" s="84" t="s">
        <v>29</v>
      </c>
      <c r="D61" s="84" t="s">
        <v>103</v>
      </c>
      <c r="E61" s="84">
        <v>65</v>
      </c>
      <c r="F61" s="84">
        <v>2</v>
      </c>
      <c r="G61" s="84" t="s">
        <v>112</v>
      </c>
      <c r="H61" s="84" t="s">
        <v>115</v>
      </c>
      <c r="I61" s="84" t="s">
        <v>126</v>
      </c>
      <c r="J61" s="84">
        <v>291</v>
      </c>
      <c r="K61" s="171">
        <v>26</v>
      </c>
      <c r="L61" s="171">
        <v>0</v>
      </c>
      <c r="M61" s="171">
        <f t="shared" si="1"/>
        <v>0</v>
      </c>
    </row>
    <row r="62" spans="1:13" hidden="1" x14ac:dyDescent="0.2">
      <c r="A62" s="77" t="s">
        <v>60</v>
      </c>
      <c r="B62" s="81">
        <f t="shared" si="3"/>
        <v>912</v>
      </c>
      <c r="C62" s="78" t="s">
        <v>29</v>
      </c>
      <c r="D62" s="78" t="s">
        <v>103</v>
      </c>
      <c r="E62" s="78">
        <v>65</v>
      </c>
      <c r="F62" s="78">
        <v>2</v>
      </c>
      <c r="G62" s="78" t="s">
        <v>112</v>
      </c>
      <c r="H62" s="78" t="s">
        <v>115</v>
      </c>
      <c r="I62" s="78">
        <v>852</v>
      </c>
      <c r="J62" s="78"/>
      <c r="K62" s="170">
        <f>K63</f>
        <v>0</v>
      </c>
      <c r="L62" s="170">
        <f>L63</f>
        <v>0</v>
      </c>
      <c r="M62" s="170" t="e">
        <f t="shared" si="1"/>
        <v>#DIV/0!</v>
      </c>
    </row>
    <row r="63" spans="1:13" hidden="1" x14ac:dyDescent="0.2">
      <c r="A63" s="83" t="s">
        <v>59</v>
      </c>
      <c r="B63" s="83">
        <f t="shared" si="3"/>
        <v>912</v>
      </c>
      <c r="C63" s="84" t="s">
        <v>29</v>
      </c>
      <c r="D63" s="84" t="s">
        <v>103</v>
      </c>
      <c r="E63" s="84">
        <v>65</v>
      </c>
      <c r="F63" s="84">
        <v>2</v>
      </c>
      <c r="G63" s="84" t="s">
        <v>112</v>
      </c>
      <c r="H63" s="84" t="s">
        <v>115</v>
      </c>
      <c r="I63" s="84">
        <v>852</v>
      </c>
      <c r="J63" s="84">
        <v>291</v>
      </c>
      <c r="K63" s="171"/>
      <c r="L63" s="171"/>
      <c r="M63" s="171" t="e">
        <f t="shared" si="1"/>
        <v>#DIV/0!</v>
      </c>
    </row>
    <row r="64" spans="1:13" hidden="1" x14ac:dyDescent="0.2">
      <c r="A64" s="81" t="s">
        <v>61</v>
      </c>
      <c r="B64" s="81">
        <f t="shared" si="3"/>
        <v>912</v>
      </c>
      <c r="C64" s="78" t="s">
        <v>29</v>
      </c>
      <c r="D64" s="78" t="s">
        <v>103</v>
      </c>
      <c r="E64" s="78">
        <v>65</v>
      </c>
      <c r="F64" s="78">
        <v>2</v>
      </c>
      <c r="G64" s="78" t="s">
        <v>112</v>
      </c>
      <c r="H64" s="78" t="s">
        <v>115</v>
      </c>
      <c r="I64" s="78">
        <v>853</v>
      </c>
      <c r="J64" s="78"/>
      <c r="K64" s="170">
        <f>K65</f>
        <v>0.5</v>
      </c>
      <c r="L64" s="170">
        <f t="shared" ref="L64" si="35">L65</f>
        <v>0.5</v>
      </c>
      <c r="M64" s="170">
        <f t="shared" si="1"/>
        <v>100</v>
      </c>
    </row>
    <row r="65" spans="1:13" hidden="1" x14ac:dyDescent="0.2">
      <c r="A65" s="82" t="s">
        <v>54</v>
      </c>
      <c r="B65" s="83">
        <f t="shared" si="3"/>
        <v>912</v>
      </c>
      <c r="C65" s="84" t="s">
        <v>29</v>
      </c>
      <c r="D65" s="84" t="s">
        <v>103</v>
      </c>
      <c r="E65" s="84">
        <v>65</v>
      </c>
      <c r="F65" s="84">
        <v>2</v>
      </c>
      <c r="G65" s="84" t="s">
        <v>112</v>
      </c>
      <c r="H65" s="84" t="s">
        <v>115</v>
      </c>
      <c r="I65" s="84">
        <v>853</v>
      </c>
      <c r="J65" s="84">
        <v>290</v>
      </c>
      <c r="K65" s="171">
        <v>0.5</v>
      </c>
      <c r="L65" s="171">
        <v>0.5</v>
      </c>
      <c r="M65" s="171">
        <f t="shared" si="1"/>
        <v>100</v>
      </c>
    </row>
    <row r="66" spans="1:13" ht="60" x14ac:dyDescent="0.2">
      <c r="A66" s="6" t="s">
        <v>40</v>
      </c>
      <c r="B66" s="9">
        <f t="shared" si="3"/>
        <v>912</v>
      </c>
      <c r="C66" s="67" t="s">
        <v>29</v>
      </c>
      <c r="D66" s="67" t="s">
        <v>103</v>
      </c>
      <c r="E66" s="67">
        <v>65</v>
      </c>
      <c r="F66" s="67">
        <v>2</v>
      </c>
      <c r="G66" s="67" t="s">
        <v>112</v>
      </c>
      <c r="H66" s="67" t="s">
        <v>114</v>
      </c>
      <c r="I66" s="67"/>
      <c r="J66" s="78"/>
      <c r="K66" s="10">
        <f>K67+K73</f>
        <v>98.4</v>
      </c>
      <c r="L66" s="10">
        <f t="shared" ref="L66" si="36">L67+L73</f>
        <v>7.8</v>
      </c>
      <c r="M66" s="10">
        <f t="shared" si="1"/>
        <v>7.926829268292682</v>
      </c>
    </row>
    <row r="67" spans="1:13" ht="72" x14ac:dyDescent="0.2">
      <c r="A67" s="6" t="s">
        <v>34</v>
      </c>
      <c r="B67" s="9">
        <f t="shared" si="3"/>
        <v>912</v>
      </c>
      <c r="C67" s="67" t="s">
        <v>29</v>
      </c>
      <c r="D67" s="67" t="s">
        <v>103</v>
      </c>
      <c r="E67" s="67">
        <v>65</v>
      </c>
      <c r="F67" s="67">
        <v>2</v>
      </c>
      <c r="G67" s="67" t="s">
        <v>112</v>
      </c>
      <c r="H67" s="67" t="s">
        <v>114</v>
      </c>
      <c r="I67" s="67" t="s">
        <v>123</v>
      </c>
      <c r="J67" s="78"/>
      <c r="K67" s="10">
        <f>K68</f>
        <v>98.4</v>
      </c>
      <c r="L67" s="10">
        <f t="shared" ref="L67" si="37">L68</f>
        <v>7.8</v>
      </c>
      <c r="M67" s="10">
        <f t="shared" si="1"/>
        <v>7.926829268292682</v>
      </c>
    </row>
    <row r="68" spans="1:13" ht="33" customHeight="1" x14ac:dyDescent="0.2">
      <c r="A68" s="6" t="s">
        <v>35</v>
      </c>
      <c r="B68" s="9">
        <f t="shared" si="3"/>
        <v>912</v>
      </c>
      <c r="C68" s="67" t="s">
        <v>29</v>
      </c>
      <c r="D68" s="67" t="s">
        <v>103</v>
      </c>
      <c r="E68" s="67">
        <v>65</v>
      </c>
      <c r="F68" s="67">
        <v>2</v>
      </c>
      <c r="G68" s="67" t="s">
        <v>112</v>
      </c>
      <c r="H68" s="67" t="s">
        <v>114</v>
      </c>
      <c r="I68" s="67" t="s">
        <v>124</v>
      </c>
      <c r="J68" s="78"/>
      <c r="K68" s="10">
        <f>K69+K71</f>
        <v>98.4</v>
      </c>
      <c r="L68" s="10">
        <f t="shared" ref="L68" si="38">L69+L71</f>
        <v>7.8</v>
      </c>
      <c r="M68" s="10">
        <f t="shared" si="1"/>
        <v>7.926829268292682</v>
      </c>
    </row>
    <row r="69" spans="1:13" ht="24" hidden="1" x14ac:dyDescent="0.2">
      <c r="A69" s="77" t="s">
        <v>36</v>
      </c>
      <c r="B69" s="81">
        <f t="shared" si="3"/>
        <v>912</v>
      </c>
      <c r="C69" s="78" t="s">
        <v>29</v>
      </c>
      <c r="D69" s="78" t="s">
        <v>103</v>
      </c>
      <c r="E69" s="78">
        <v>65</v>
      </c>
      <c r="F69" s="78">
        <v>2</v>
      </c>
      <c r="G69" s="78" t="s">
        <v>112</v>
      </c>
      <c r="H69" s="78" t="s">
        <v>114</v>
      </c>
      <c r="I69" s="78">
        <v>121</v>
      </c>
      <c r="J69" s="78"/>
      <c r="K69" s="170">
        <f>K70</f>
        <v>84.5</v>
      </c>
      <c r="L69" s="170">
        <f t="shared" ref="L69" si="39">L70</f>
        <v>7.8</v>
      </c>
      <c r="M69" s="170">
        <f t="shared" si="1"/>
        <v>9.2307692307692299</v>
      </c>
    </row>
    <row r="70" spans="1:13" hidden="1" x14ac:dyDescent="0.2">
      <c r="A70" s="82" t="s">
        <v>37</v>
      </c>
      <c r="B70" s="83">
        <f t="shared" si="3"/>
        <v>912</v>
      </c>
      <c r="C70" s="84" t="s">
        <v>29</v>
      </c>
      <c r="D70" s="84" t="s">
        <v>103</v>
      </c>
      <c r="E70" s="84">
        <v>65</v>
      </c>
      <c r="F70" s="84">
        <v>2</v>
      </c>
      <c r="G70" s="84" t="s">
        <v>112</v>
      </c>
      <c r="H70" s="84" t="s">
        <v>114</v>
      </c>
      <c r="I70" s="84">
        <v>121</v>
      </c>
      <c r="J70" s="84" t="s">
        <v>133</v>
      </c>
      <c r="K70" s="171">
        <v>84.5</v>
      </c>
      <c r="L70" s="171">
        <v>7.8</v>
      </c>
      <c r="M70" s="171">
        <f t="shared" si="1"/>
        <v>9.2307692307692299</v>
      </c>
    </row>
    <row r="71" spans="1:13" ht="60" hidden="1" x14ac:dyDescent="0.2">
      <c r="A71" s="81" t="s">
        <v>38</v>
      </c>
      <c r="B71" s="81">
        <f t="shared" si="3"/>
        <v>912</v>
      </c>
      <c r="C71" s="78" t="s">
        <v>29</v>
      </c>
      <c r="D71" s="78" t="s">
        <v>103</v>
      </c>
      <c r="E71" s="78">
        <v>65</v>
      </c>
      <c r="F71" s="78">
        <v>2</v>
      </c>
      <c r="G71" s="78" t="s">
        <v>112</v>
      </c>
      <c r="H71" s="78" t="s">
        <v>114</v>
      </c>
      <c r="I71" s="78" t="s">
        <v>125</v>
      </c>
      <c r="J71" s="78"/>
      <c r="K71" s="170">
        <f>K72</f>
        <v>13.9</v>
      </c>
      <c r="L71" s="170">
        <f t="shared" ref="L71" si="40">L72</f>
        <v>0</v>
      </c>
      <c r="M71" s="170">
        <f t="shared" si="1"/>
        <v>0</v>
      </c>
    </row>
    <row r="72" spans="1:13" hidden="1" x14ac:dyDescent="0.2">
      <c r="A72" s="82" t="s">
        <v>39</v>
      </c>
      <c r="B72" s="83">
        <f t="shared" si="3"/>
        <v>912</v>
      </c>
      <c r="C72" s="84" t="s">
        <v>29</v>
      </c>
      <c r="D72" s="84" t="s">
        <v>103</v>
      </c>
      <c r="E72" s="84">
        <v>65</v>
      </c>
      <c r="F72" s="84">
        <v>2</v>
      </c>
      <c r="G72" s="84" t="s">
        <v>112</v>
      </c>
      <c r="H72" s="84" t="s">
        <v>114</v>
      </c>
      <c r="I72" s="84" t="s">
        <v>125</v>
      </c>
      <c r="J72" s="84" t="s">
        <v>134</v>
      </c>
      <c r="K72" s="171">
        <v>13.9</v>
      </c>
      <c r="L72" s="171">
        <v>0</v>
      </c>
      <c r="M72" s="171">
        <f t="shared" si="1"/>
        <v>0</v>
      </c>
    </row>
    <row r="73" spans="1:13" ht="36" hidden="1" x14ac:dyDescent="0.2">
      <c r="A73" s="6" t="s">
        <v>62</v>
      </c>
      <c r="B73" s="9">
        <f t="shared" si="3"/>
        <v>912</v>
      </c>
      <c r="C73" s="67" t="s">
        <v>29</v>
      </c>
      <c r="D73" s="67" t="s">
        <v>103</v>
      </c>
      <c r="E73" s="67">
        <v>65</v>
      </c>
      <c r="F73" s="67">
        <v>2</v>
      </c>
      <c r="G73" s="67" t="s">
        <v>112</v>
      </c>
      <c r="H73" s="67" t="s">
        <v>114</v>
      </c>
      <c r="I73" s="67">
        <v>200</v>
      </c>
      <c r="J73" s="78"/>
      <c r="K73" s="10">
        <f>K74</f>
        <v>0</v>
      </c>
      <c r="L73" s="10">
        <f t="shared" ref="L73" si="41">L74</f>
        <v>0</v>
      </c>
      <c r="M73" s="10" t="e">
        <f t="shared" si="1"/>
        <v>#DIV/0!</v>
      </c>
    </row>
    <row r="74" spans="1:13" ht="36" hidden="1" x14ac:dyDescent="0.2">
      <c r="A74" s="6" t="s">
        <v>47</v>
      </c>
      <c r="B74" s="9">
        <f t="shared" si="3"/>
        <v>912</v>
      </c>
      <c r="C74" s="67" t="s">
        <v>29</v>
      </c>
      <c r="D74" s="67" t="s">
        <v>103</v>
      </c>
      <c r="E74" s="67">
        <v>65</v>
      </c>
      <c r="F74" s="67">
        <v>2</v>
      </c>
      <c r="G74" s="67" t="s">
        <v>112</v>
      </c>
      <c r="H74" s="67" t="s">
        <v>114</v>
      </c>
      <c r="I74" s="67">
        <v>240</v>
      </c>
      <c r="J74" s="78"/>
      <c r="K74" s="10">
        <f>K75</f>
        <v>0</v>
      </c>
      <c r="L74" s="10">
        <f t="shared" ref="L74" si="42">L75</f>
        <v>0</v>
      </c>
      <c r="M74" s="10" t="e">
        <f t="shared" si="1"/>
        <v>#DIV/0!</v>
      </c>
    </row>
    <row r="75" spans="1:13" hidden="1" x14ac:dyDescent="0.2">
      <c r="A75" s="77" t="s">
        <v>138</v>
      </c>
      <c r="B75" s="81">
        <f t="shared" si="3"/>
        <v>912</v>
      </c>
      <c r="C75" s="78" t="s">
        <v>29</v>
      </c>
      <c r="D75" s="78" t="s">
        <v>103</v>
      </c>
      <c r="E75" s="78">
        <v>65</v>
      </c>
      <c r="F75" s="78">
        <v>2</v>
      </c>
      <c r="G75" s="78" t="s">
        <v>112</v>
      </c>
      <c r="H75" s="78" t="s">
        <v>114</v>
      </c>
      <c r="I75" s="78" t="s">
        <v>137</v>
      </c>
      <c r="J75" s="78"/>
      <c r="K75" s="170">
        <f>K76</f>
        <v>0</v>
      </c>
      <c r="L75" s="170">
        <f t="shared" ref="L75" si="43">L76</f>
        <v>0</v>
      </c>
      <c r="M75" s="170" t="e">
        <f t="shared" si="1"/>
        <v>#DIV/0!</v>
      </c>
    </row>
    <row r="76" spans="1:13" hidden="1" x14ac:dyDescent="0.2">
      <c r="A76" s="82" t="s">
        <v>51</v>
      </c>
      <c r="B76" s="83">
        <f t="shared" si="3"/>
        <v>912</v>
      </c>
      <c r="C76" s="84" t="s">
        <v>29</v>
      </c>
      <c r="D76" s="84" t="s">
        <v>103</v>
      </c>
      <c r="E76" s="84">
        <v>65</v>
      </c>
      <c r="F76" s="84">
        <v>2</v>
      </c>
      <c r="G76" s="84" t="s">
        <v>112</v>
      </c>
      <c r="H76" s="84" t="s">
        <v>114</v>
      </c>
      <c r="I76" s="84" t="s">
        <v>137</v>
      </c>
      <c r="J76" s="84" t="s">
        <v>135</v>
      </c>
      <c r="K76" s="171"/>
      <c r="L76" s="171"/>
      <c r="M76" s="171" t="e">
        <f t="shared" ref="M76:M141" si="44">L76/K76*100</f>
        <v>#DIV/0!</v>
      </c>
    </row>
    <row r="77" spans="1:13" ht="108" x14ac:dyDescent="0.2">
      <c r="A77" s="6" t="s">
        <v>63</v>
      </c>
      <c r="B77" s="9">
        <f t="shared" si="3"/>
        <v>912</v>
      </c>
      <c r="C77" s="67" t="s">
        <v>29</v>
      </c>
      <c r="D77" s="67" t="s">
        <v>103</v>
      </c>
      <c r="E77" s="67">
        <v>65</v>
      </c>
      <c r="F77" s="67">
        <v>2</v>
      </c>
      <c r="G77" s="67" t="s">
        <v>112</v>
      </c>
      <c r="H77" s="67" t="s">
        <v>116</v>
      </c>
      <c r="I77" s="67"/>
      <c r="J77" s="78"/>
      <c r="K77" s="10">
        <f>K78</f>
        <v>0.3</v>
      </c>
      <c r="L77" s="10">
        <f t="shared" ref="L77" si="45">L78</f>
        <v>0</v>
      </c>
      <c r="M77" s="10">
        <f t="shared" si="44"/>
        <v>0</v>
      </c>
    </row>
    <row r="78" spans="1:13" ht="24" x14ac:dyDescent="0.2">
      <c r="A78" s="6" t="s">
        <v>46</v>
      </c>
      <c r="B78" s="9">
        <f t="shared" si="3"/>
        <v>912</v>
      </c>
      <c r="C78" s="67" t="s">
        <v>29</v>
      </c>
      <c r="D78" s="67" t="s">
        <v>103</v>
      </c>
      <c r="E78" s="67">
        <v>65</v>
      </c>
      <c r="F78" s="67">
        <v>2</v>
      </c>
      <c r="G78" s="67" t="s">
        <v>112</v>
      </c>
      <c r="H78" s="67" t="s">
        <v>116</v>
      </c>
      <c r="I78" s="67">
        <v>200</v>
      </c>
      <c r="J78" s="78"/>
      <c r="K78" s="10">
        <f>K79</f>
        <v>0.3</v>
      </c>
      <c r="L78" s="10">
        <f t="shared" ref="L78" si="46">L79</f>
        <v>0</v>
      </c>
      <c r="M78" s="10">
        <f t="shared" si="44"/>
        <v>0</v>
      </c>
    </row>
    <row r="79" spans="1:13" ht="33" customHeight="1" x14ac:dyDescent="0.2">
      <c r="A79" s="6" t="s">
        <v>47</v>
      </c>
      <c r="B79" s="9">
        <f t="shared" ref="B79:B144" si="47">$B$9</f>
        <v>912</v>
      </c>
      <c r="C79" s="67" t="s">
        <v>29</v>
      </c>
      <c r="D79" s="67" t="s">
        <v>103</v>
      </c>
      <c r="E79" s="67">
        <v>65</v>
      </c>
      <c r="F79" s="67">
        <v>2</v>
      </c>
      <c r="G79" s="67" t="s">
        <v>112</v>
      </c>
      <c r="H79" s="67" t="s">
        <v>116</v>
      </c>
      <c r="I79" s="67">
        <v>240</v>
      </c>
      <c r="J79" s="78"/>
      <c r="K79" s="10">
        <f>K80</f>
        <v>0.3</v>
      </c>
      <c r="L79" s="10">
        <f t="shared" ref="L79" si="48">L80</f>
        <v>0</v>
      </c>
      <c r="M79" s="10">
        <f t="shared" si="44"/>
        <v>0</v>
      </c>
    </row>
    <row r="80" spans="1:13" hidden="1" x14ac:dyDescent="0.2">
      <c r="A80" s="77" t="s">
        <v>48</v>
      </c>
      <c r="B80" s="81">
        <f t="shared" si="47"/>
        <v>912</v>
      </c>
      <c r="C80" s="78" t="s">
        <v>29</v>
      </c>
      <c r="D80" s="78" t="s">
        <v>103</v>
      </c>
      <c r="E80" s="78">
        <v>65</v>
      </c>
      <c r="F80" s="78">
        <v>2</v>
      </c>
      <c r="G80" s="78" t="s">
        <v>112</v>
      </c>
      <c r="H80" s="78" t="s">
        <v>116</v>
      </c>
      <c r="I80" s="78">
        <v>244</v>
      </c>
      <c r="J80" s="78"/>
      <c r="K80" s="170">
        <f>K81</f>
        <v>0.3</v>
      </c>
      <c r="L80" s="170">
        <f t="shared" ref="L80" si="49">L81</f>
        <v>0</v>
      </c>
      <c r="M80" s="170">
        <f t="shared" si="44"/>
        <v>0</v>
      </c>
    </row>
    <row r="81" spans="1:13" ht="24" hidden="1" x14ac:dyDescent="0.2">
      <c r="A81" s="82" t="s">
        <v>239</v>
      </c>
      <c r="B81" s="83">
        <f t="shared" si="47"/>
        <v>912</v>
      </c>
      <c r="C81" s="84" t="s">
        <v>29</v>
      </c>
      <c r="D81" s="84" t="s">
        <v>103</v>
      </c>
      <c r="E81" s="84">
        <v>65</v>
      </c>
      <c r="F81" s="84">
        <v>2</v>
      </c>
      <c r="G81" s="84" t="s">
        <v>112</v>
      </c>
      <c r="H81" s="84" t="s">
        <v>116</v>
      </c>
      <c r="I81" s="84">
        <v>244</v>
      </c>
      <c r="J81" s="84" t="s">
        <v>238</v>
      </c>
      <c r="K81" s="171">
        <v>0.3</v>
      </c>
      <c r="L81" s="171">
        <v>0</v>
      </c>
      <c r="M81" s="171">
        <f t="shared" si="44"/>
        <v>0</v>
      </c>
    </row>
    <row r="82" spans="1:13" x14ac:dyDescent="0.2">
      <c r="A82" s="101" t="s">
        <v>64</v>
      </c>
      <c r="B82" s="102">
        <f t="shared" si="47"/>
        <v>912</v>
      </c>
      <c r="C82" s="103" t="s">
        <v>29</v>
      </c>
      <c r="D82" s="103" t="s">
        <v>18</v>
      </c>
      <c r="E82" s="103"/>
      <c r="F82" s="103"/>
      <c r="G82" s="103"/>
      <c r="H82" s="103"/>
      <c r="I82" s="103" t="s">
        <v>0</v>
      </c>
      <c r="J82" s="104"/>
      <c r="K82" s="109">
        <f t="shared" ref="K82:K87" si="50">K83</f>
        <v>1</v>
      </c>
      <c r="L82" s="109">
        <f t="shared" ref="L82" si="51">L83</f>
        <v>0</v>
      </c>
      <c r="M82" s="109">
        <f t="shared" si="44"/>
        <v>0</v>
      </c>
    </row>
    <row r="83" spans="1:13" ht="27" customHeight="1" x14ac:dyDescent="0.2">
      <c r="A83" s="6" t="s">
        <v>65</v>
      </c>
      <c r="B83" s="9">
        <f t="shared" si="47"/>
        <v>912</v>
      </c>
      <c r="C83" s="67" t="s">
        <v>29</v>
      </c>
      <c r="D83" s="67" t="s">
        <v>18</v>
      </c>
      <c r="E83" s="67">
        <v>89</v>
      </c>
      <c r="F83" s="67">
        <v>0</v>
      </c>
      <c r="G83" s="67"/>
      <c r="H83" s="67"/>
      <c r="I83" s="67" t="s">
        <v>0</v>
      </c>
      <c r="J83" s="78"/>
      <c r="K83" s="10">
        <f t="shared" si="50"/>
        <v>1</v>
      </c>
      <c r="L83" s="10">
        <f t="shared" ref="L83" si="52">L84</f>
        <v>0</v>
      </c>
      <c r="M83" s="10">
        <f t="shared" si="44"/>
        <v>0</v>
      </c>
    </row>
    <row r="84" spans="1:13" ht="38.25" customHeight="1" x14ac:dyDescent="0.2">
      <c r="A84" s="6" t="s">
        <v>66</v>
      </c>
      <c r="B84" s="9">
        <f t="shared" si="47"/>
        <v>912</v>
      </c>
      <c r="C84" s="67" t="s">
        <v>29</v>
      </c>
      <c r="D84" s="67" t="s">
        <v>18</v>
      </c>
      <c r="E84" s="67">
        <v>89</v>
      </c>
      <c r="F84" s="67">
        <v>1</v>
      </c>
      <c r="G84" s="67"/>
      <c r="H84" s="67"/>
      <c r="I84" s="67" t="s">
        <v>0</v>
      </c>
      <c r="J84" s="78"/>
      <c r="K84" s="10">
        <f t="shared" si="50"/>
        <v>1</v>
      </c>
      <c r="L84" s="10">
        <f t="shared" ref="L84" si="53">L85</f>
        <v>0</v>
      </c>
      <c r="M84" s="10">
        <f t="shared" si="44"/>
        <v>0</v>
      </c>
    </row>
    <row r="85" spans="1:13" ht="24" x14ac:dyDescent="0.2">
      <c r="A85" s="6" t="s">
        <v>140</v>
      </c>
      <c r="B85" s="9">
        <f t="shared" si="47"/>
        <v>912</v>
      </c>
      <c r="C85" s="67" t="s">
        <v>29</v>
      </c>
      <c r="D85" s="67" t="s">
        <v>18</v>
      </c>
      <c r="E85" s="67">
        <v>89</v>
      </c>
      <c r="F85" s="67">
        <v>1</v>
      </c>
      <c r="G85" s="67" t="s">
        <v>112</v>
      </c>
      <c r="H85" s="67" t="s">
        <v>117</v>
      </c>
      <c r="I85" s="67" t="s">
        <v>0</v>
      </c>
      <c r="J85" s="78"/>
      <c r="K85" s="10">
        <f t="shared" si="50"/>
        <v>1</v>
      </c>
      <c r="L85" s="10">
        <f t="shared" ref="L85" si="54">L86</f>
        <v>0</v>
      </c>
      <c r="M85" s="10">
        <f t="shared" si="44"/>
        <v>0</v>
      </c>
    </row>
    <row r="86" spans="1:13" ht="11.25" customHeight="1" x14ac:dyDescent="0.2">
      <c r="A86" s="6" t="s">
        <v>56</v>
      </c>
      <c r="B86" s="9">
        <f t="shared" si="47"/>
        <v>912</v>
      </c>
      <c r="C86" s="67" t="s">
        <v>29</v>
      </c>
      <c r="D86" s="67" t="s">
        <v>18</v>
      </c>
      <c r="E86" s="67">
        <v>89</v>
      </c>
      <c r="F86" s="67">
        <v>1</v>
      </c>
      <c r="G86" s="67" t="s">
        <v>112</v>
      </c>
      <c r="H86" s="67" t="s">
        <v>117</v>
      </c>
      <c r="I86" s="67" t="s">
        <v>127</v>
      </c>
      <c r="J86" s="78"/>
      <c r="K86" s="10">
        <f t="shared" si="50"/>
        <v>1</v>
      </c>
      <c r="L86" s="10">
        <f t="shared" ref="L86" si="55">L87</f>
        <v>0</v>
      </c>
      <c r="M86" s="10">
        <f t="shared" si="44"/>
        <v>0</v>
      </c>
    </row>
    <row r="87" spans="1:13" hidden="1" x14ac:dyDescent="0.2">
      <c r="A87" s="77" t="s">
        <v>67</v>
      </c>
      <c r="B87" s="81">
        <f t="shared" si="47"/>
        <v>912</v>
      </c>
      <c r="C87" s="78" t="s">
        <v>29</v>
      </c>
      <c r="D87" s="78" t="s">
        <v>18</v>
      </c>
      <c r="E87" s="78">
        <v>89</v>
      </c>
      <c r="F87" s="78">
        <v>1</v>
      </c>
      <c r="G87" s="78" t="s">
        <v>112</v>
      </c>
      <c r="H87" s="78" t="s">
        <v>117</v>
      </c>
      <c r="I87" s="78">
        <v>870</v>
      </c>
      <c r="J87" s="78"/>
      <c r="K87" s="170">
        <f t="shared" si="50"/>
        <v>1</v>
      </c>
      <c r="L87" s="170">
        <f t="shared" ref="L87" si="56">L88</f>
        <v>0</v>
      </c>
      <c r="M87" s="170">
        <f t="shared" si="44"/>
        <v>0</v>
      </c>
    </row>
    <row r="88" spans="1:13" hidden="1" x14ac:dyDescent="0.2">
      <c r="A88" s="82" t="s">
        <v>68</v>
      </c>
      <c r="B88" s="83">
        <f t="shared" si="47"/>
        <v>912</v>
      </c>
      <c r="C88" s="84" t="s">
        <v>29</v>
      </c>
      <c r="D88" s="84" t="s">
        <v>18</v>
      </c>
      <c r="E88" s="84">
        <v>89</v>
      </c>
      <c r="F88" s="84">
        <v>1</v>
      </c>
      <c r="G88" s="84" t="s">
        <v>112</v>
      </c>
      <c r="H88" s="84" t="s">
        <v>117</v>
      </c>
      <c r="I88" s="84">
        <v>870</v>
      </c>
      <c r="J88" s="84" t="s">
        <v>128</v>
      </c>
      <c r="K88" s="171">
        <v>1</v>
      </c>
      <c r="L88" s="171"/>
      <c r="M88" s="171">
        <f t="shared" si="44"/>
        <v>0</v>
      </c>
    </row>
    <row r="89" spans="1:13" ht="0.75" hidden="1" customHeight="1" x14ac:dyDescent="0.2">
      <c r="A89" s="102" t="s">
        <v>69</v>
      </c>
      <c r="B89" s="102">
        <f t="shared" si="47"/>
        <v>912</v>
      </c>
      <c r="C89" s="103" t="s">
        <v>29</v>
      </c>
      <c r="D89" s="103" t="s">
        <v>104</v>
      </c>
      <c r="E89" s="103"/>
      <c r="F89" s="103"/>
      <c r="G89" s="103"/>
      <c r="H89" s="103"/>
      <c r="I89" s="103"/>
      <c r="J89" s="104"/>
      <c r="K89" s="109">
        <f t="shared" ref="K89:K95" si="57">K90</f>
        <v>1</v>
      </c>
      <c r="L89" s="109">
        <f t="shared" ref="L89" si="58">L90</f>
        <v>0</v>
      </c>
      <c r="M89" s="109">
        <f t="shared" si="44"/>
        <v>0</v>
      </c>
    </row>
    <row r="90" spans="1:13" ht="72" x14ac:dyDescent="0.2">
      <c r="A90" s="9" t="s">
        <v>70</v>
      </c>
      <c r="B90" s="9">
        <f t="shared" si="47"/>
        <v>912</v>
      </c>
      <c r="C90" s="67" t="s">
        <v>29</v>
      </c>
      <c r="D90" s="67" t="s">
        <v>104</v>
      </c>
      <c r="E90" s="67" t="s">
        <v>29</v>
      </c>
      <c r="F90" s="67" t="s">
        <v>111</v>
      </c>
      <c r="G90" s="67"/>
      <c r="H90" s="67"/>
      <c r="I90" s="67"/>
      <c r="J90" s="78"/>
      <c r="K90" s="10">
        <f t="shared" si="57"/>
        <v>1</v>
      </c>
      <c r="L90" s="10">
        <f t="shared" ref="L90" si="59">L91</f>
        <v>0</v>
      </c>
      <c r="M90" s="10">
        <f t="shared" si="44"/>
        <v>0</v>
      </c>
    </row>
    <row r="91" spans="1:13" ht="36" x14ac:dyDescent="0.2">
      <c r="A91" s="6" t="s">
        <v>71</v>
      </c>
      <c r="B91" s="9">
        <f t="shared" si="47"/>
        <v>912</v>
      </c>
      <c r="C91" s="67" t="s">
        <v>29</v>
      </c>
      <c r="D91" s="67" t="s">
        <v>104</v>
      </c>
      <c r="E91" s="67" t="s">
        <v>29</v>
      </c>
      <c r="F91" s="67" t="s">
        <v>111</v>
      </c>
      <c r="G91" s="67" t="s">
        <v>29</v>
      </c>
      <c r="H91" s="67"/>
      <c r="I91" s="67"/>
      <c r="J91" s="78"/>
      <c r="K91" s="10">
        <f t="shared" si="57"/>
        <v>1</v>
      </c>
      <c r="L91" s="10">
        <f t="shared" ref="L91" si="60">L92</f>
        <v>0</v>
      </c>
      <c r="M91" s="10">
        <f t="shared" si="44"/>
        <v>0</v>
      </c>
    </row>
    <row r="92" spans="1:13" ht="24" x14ac:dyDescent="0.2">
      <c r="A92" s="6" t="s">
        <v>72</v>
      </c>
      <c r="B92" s="9">
        <f t="shared" si="47"/>
        <v>912</v>
      </c>
      <c r="C92" s="67" t="s">
        <v>29</v>
      </c>
      <c r="D92" s="67" t="s">
        <v>104</v>
      </c>
      <c r="E92" s="67" t="s">
        <v>29</v>
      </c>
      <c r="F92" s="67" t="s">
        <v>111</v>
      </c>
      <c r="G92" s="67" t="s">
        <v>29</v>
      </c>
      <c r="H92" s="67" t="s">
        <v>118</v>
      </c>
      <c r="I92" s="67"/>
      <c r="J92" s="78"/>
      <c r="K92" s="10">
        <f t="shared" si="57"/>
        <v>1</v>
      </c>
      <c r="L92" s="10">
        <f t="shared" ref="L92" si="61">L93</f>
        <v>0</v>
      </c>
      <c r="M92" s="10">
        <f t="shared" si="44"/>
        <v>0</v>
      </c>
    </row>
    <row r="93" spans="1:13" ht="24" x14ac:dyDescent="0.2">
      <c r="A93" s="6" t="s">
        <v>46</v>
      </c>
      <c r="B93" s="9">
        <f t="shared" si="47"/>
        <v>912</v>
      </c>
      <c r="C93" s="67" t="s">
        <v>29</v>
      </c>
      <c r="D93" s="67" t="s">
        <v>104</v>
      </c>
      <c r="E93" s="67" t="s">
        <v>29</v>
      </c>
      <c r="F93" s="67" t="s">
        <v>111</v>
      </c>
      <c r="G93" s="67" t="s">
        <v>29</v>
      </c>
      <c r="H93" s="67" t="s">
        <v>118</v>
      </c>
      <c r="I93" s="67" t="s">
        <v>128</v>
      </c>
      <c r="J93" s="78"/>
      <c r="K93" s="10">
        <f t="shared" si="57"/>
        <v>1</v>
      </c>
      <c r="L93" s="10">
        <f t="shared" ref="L93" si="62">L94</f>
        <v>0</v>
      </c>
      <c r="M93" s="10">
        <f t="shared" si="44"/>
        <v>0</v>
      </c>
    </row>
    <row r="94" spans="1:13" ht="36" x14ac:dyDescent="0.2">
      <c r="A94" s="6" t="s">
        <v>47</v>
      </c>
      <c r="B94" s="9">
        <f t="shared" si="47"/>
        <v>912</v>
      </c>
      <c r="C94" s="67" t="s">
        <v>29</v>
      </c>
      <c r="D94" s="67" t="s">
        <v>104</v>
      </c>
      <c r="E94" s="67" t="s">
        <v>29</v>
      </c>
      <c r="F94" s="67" t="s">
        <v>111</v>
      </c>
      <c r="G94" s="67" t="s">
        <v>29</v>
      </c>
      <c r="H94" s="67" t="s">
        <v>118</v>
      </c>
      <c r="I94" s="67" t="s">
        <v>129</v>
      </c>
      <c r="J94" s="78"/>
      <c r="K94" s="10">
        <f t="shared" si="57"/>
        <v>1</v>
      </c>
      <c r="L94" s="10">
        <f t="shared" ref="L94" si="63">L95</f>
        <v>0</v>
      </c>
      <c r="M94" s="10">
        <f t="shared" si="44"/>
        <v>0</v>
      </c>
    </row>
    <row r="95" spans="1:13" hidden="1" x14ac:dyDescent="0.2">
      <c r="A95" s="77" t="s">
        <v>48</v>
      </c>
      <c r="B95" s="81">
        <f t="shared" si="47"/>
        <v>912</v>
      </c>
      <c r="C95" s="78" t="s">
        <v>29</v>
      </c>
      <c r="D95" s="78" t="s">
        <v>104</v>
      </c>
      <c r="E95" s="78" t="s">
        <v>29</v>
      </c>
      <c r="F95" s="78" t="s">
        <v>111</v>
      </c>
      <c r="G95" s="78" t="s">
        <v>29</v>
      </c>
      <c r="H95" s="78" t="s">
        <v>118</v>
      </c>
      <c r="I95" s="78">
        <v>244</v>
      </c>
      <c r="J95" s="78"/>
      <c r="K95" s="170">
        <f t="shared" si="57"/>
        <v>1</v>
      </c>
      <c r="L95" s="170">
        <f>L96</f>
        <v>0</v>
      </c>
      <c r="M95" s="170">
        <f t="shared" si="44"/>
        <v>0</v>
      </c>
    </row>
    <row r="96" spans="1:13" hidden="1" x14ac:dyDescent="0.2">
      <c r="A96" s="82" t="s">
        <v>73</v>
      </c>
      <c r="B96" s="83">
        <f t="shared" si="47"/>
        <v>912</v>
      </c>
      <c r="C96" s="84" t="s">
        <v>29</v>
      </c>
      <c r="D96" s="84">
        <v>13</v>
      </c>
      <c r="E96" s="84" t="s">
        <v>29</v>
      </c>
      <c r="F96" s="84">
        <v>0</v>
      </c>
      <c r="G96" s="84" t="s">
        <v>29</v>
      </c>
      <c r="H96" s="84" t="s">
        <v>118</v>
      </c>
      <c r="I96" s="84" t="s">
        <v>130</v>
      </c>
      <c r="J96" s="84" t="s">
        <v>136</v>
      </c>
      <c r="K96" s="171">
        <v>1</v>
      </c>
      <c r="L96" s="171"/>
      <c r="M96" s="171">
        <f t="shared" si="44"/>
        <v>0</v>
      </c>
    </row>
    <row r="97" spans="1:13" x14ac:dyDescent="0.2">
      <c r="A97" s="101" t="s">
        <v>74</v>
      </c>
      <c r="B97" s="102">
        <f t="shared" si="47"/>
        <v>912</v>
      </c>
      <c r="C97" s="103" t="s">
        <v>30</v>
      </c>
      <c r="D97" s="103"/>
      <c r="E97" s="103"/>
      <c r="F97" s="103"/>
      <c r="G97" s="103"/>
      <c r="H97" s="103"/>
      <c r="I97" s="103"/>
      <c r="J97" s="104"/>
      <c r="K97" s="109">
        <f>K98</f>
        <v>109.3</v>
      </c>
      <c r="L97" s="109">
        <f t="shared" ref="L97" si="64">L98</f>
        <v>75.3</v>
      </c>
      <c r="M97" s="109">
        <f t="shared" si="44"/>
        <v>68.892955169258911</v>
      </c>
    </row>
    <row r="98" spans="1:13" ht="24" x14ac:dyDescent="0.2">
      <c r="A98" s="101" t="s">
        <v>75</v>
      </c>
      <c r="B98" s="102">
        <f t="shared" si="47"/>
        <v>912</v>
      </c>
      <c r="C98" s="103" t="s">
        <v>30</v>
      </c>
      <c r="D98" s="103" t="s">
        <v>105</v>
      </c>
      <c r="E98" s="103"/>
      <c r="F98" s="103"/>
      <c r="G98" s="103"/>
      <c r="H98" s="103"/>
      <c r="I98" s="103"/>
      <c r="J98" s="104"/>
      <c r="K98" s="109">
        <f>K99</f>
        <v>109.3</v>
      </c>
      <c r="L98" s="109">
        <f t="shared" ref="L98" si="65">L99</f>
        <v>75.3</v>
      </c>
      <c r="M98" s="109">
        <f t="shared" si="44"/>
        <v>68.892955169258911</v>
      </c>
    </row>
    <row r="99" spans="1:13" ht="25.5" customHeight="1" x14ac:dyDescent="0.2">
      <c r="A99" s="6" t="s">
        <v>65</v>
      </c>
      <c r="B99" s="9">
        <f t="shared" si="47"/>
        <v>912</v>
      </c>
      <c r="C99" s="67" t="s">
        <v>30</v>
      </c>
      <c r="D99" s="67" t="s">
        <v>105</v>
      </c>
      <c r="E99" s="67" t="s">
        <v>109</v>
      </c>
      <c r="F99" s="67" t="s">
        <v>111</v>
      </c>
      <c r="G99" s="67"/>
      <c r="H99" s="67"/>
      <c r="I99" s="67"/>
      <c r="J99" s="78"/>
      <c r="K99" s="10">
        <f>K100</f>
        <v>109.3</v>
      </c>
      <c r="L99" s="10">
        <f t="shared" ref="L99" si="66">L100</f>
        <v>75.3</v>
      </c>
      <c r="M99" s="10">
        <f t="shared" si="44"/>
        <v>68.892955169258911</v>
      </c>
    </row>
    <row r="100" spans="1:13" ht="38.25" customHeight="1" x14ac:dyDescent="0.2">
      <c r="A100" s="6" t="s">
        <v>66</v>
      </c>
      <c r="B100" s="9">
        <f t="shared" si="47"/>
        <v>912</v>
      </c>
      <c r="C100" s="67" t="s">
        <v>30</v>
      </c>
      <c r="D100" s="67" t="s">
        <v>105</v>
      </c>
      <c r="E100" s="67" t="s">
        <v>109</v>
      </c>
      <c r="F100" s="67" t="s">
        <v>8</v>
      </c>
      <c r="G100" s="67"/>
      <c r="H100" s="67"/>
      <c r="I100" s="67"/>
      <c r="J100" s="78"/>
      <c r="K100" s="10">
        <f>K101</f>
        <v>109.3</v>
      </c>
      <c r="L100" s="10">
        <f t="shared" ref="L100" si="67">L101</f>
        <v>75.3</v>
      </c>
      <c r="M100" s="10">
        <f t="shared" si="44"/>
        <v>68.892955169258911</v>
      </c>
    </row>
    <row r="101" spans="1:13" ht="60" x14ac:dyDescent="0.2">
      <c r="A101" s="6" t="s">
        <v>141</v>
      </c>
      <c r="B101" s="9">
        <f t="shared" si="47"/>
        <v>912</v>
      </c>
      <c r="C101" s="67" t="s">
        <v>30</v>
      </c>
      <c r="D101" s="67" t="s">
        <v>105</v>
      </c>
      <c r="E101" s="67" t="s">
        <v>109</v>
      </c>
      <c r="F101" s="67" t="s">
        <v>8</v>
      </c>
      <c r="G101" s="67" t="s">
        <v>112</v>
      </c>
      <c r="H101" s="67" t="s">
        <v>119</v>
      </c>
      <c r="I101" s="67"/>
      <c r="J101" s="78"/>
      <c r="K101" s="10">
        <f>K102+K108</f>
        <v>109.3</v>
      </c>
      <c r="L101" s="10">
        <f t="shared" ref="L101" si="68">L102+L108</f>
        <v>75.3</v>
      </c>
      <c r="M101" s="10">
        <f t="shared" si="44"/>
        <v>68.892955169258911</v>
      </c>
    </row>
    <row r="102" spans="1:13" ht="72" x14ac:dyDescent="0.2">
      <c r="A102" s="6" t="s">
        <v>34</v>
      </c>
      <c r="B102" s="9">
        <f t="shared" si="47"/>
        <v>912</v>
      </c>
      <c r="C102" s="67" t="s">
        <v>30</v>
      </c>
      <c r="D102" s="67" t="s">
        <v>105</v>
      </c>
      <c r="E102" s="67" t="s">
        <v>109</v>
      </c>
      <c r="F102" s="67" t="s">
        <v>8</v>
      </c>
      <c r="G102" s="67" t="s">
        <v>112</v>
      </c>
      <c r="H102" s="67" t="s">
        <v>119</v>
      </c>
      <c r="I102" s="67">
        <v>100</v>
      </c>
      <c r="J102" s="78"/>
      <c r="K102" s="10">
        <f>K103</f>
        <v>105</v>
      </c>
      <c r="L102" s="10">
        <f t="shared" ref="L102" si="69">L103</f>
        <v>75.3</v>
      </c>
      <c r="M102" s="10">
        <f t="shared" si="44"/>
        <v>71.714285714285708</v>
      </c>
    </row>
    <row r="103" spans="1:13" ht="33" customHeight="1" x14ac:dyDescent="0.2">
      <c r="A103" s="6" t="s">
        <v>35</v>
      </c>
      <c r="B103" s="9">
        <f t="shared" si="47"/>
        <v>912</v>
      </c>
      <c r="C103" s="67" t="s">
        <v>30</v>
      </c>
      <c r="D103" s="67" t="s">
        <v>105</v>
      </c>
      <c r="E103" s="67" t="s">
        <v>109</v>
      </c>
      <c r="F103" s="67" t="s">
        <v>8</v>
      </c>
      <c r="G103" s="67" t="s">
        <v>112</v>
      </c>
      <c r="H103" s="67" t="s">
        <v>119</v>
      </c>
      <c r="I103" s="67">
        <v>120</v>
      </c>
      <c r="J103" s="78"/>
      <c r="K103" s="10">
        <f>K104+K106</f>
        <v>105</v>
      </c>
      <c r="L103" s="10">
        <f t="shared" ref="L103" si="70">L104+L106</f>
        <v>75.3</v>
      </c>
      <c r="M103" s="10">
        <f t="shared" si="44"/>
        <v>71.714285714285708</v>
      </c>
    </row>
    <row r="104" spans="1:13" ht="24" hidden="1" x14ac:dyDescent="0.2">
      <c r="A104" s="77" t="s">
        <v>36</v>
      </c>
      <c r="B104" s="81">
        <f t="shared" si="47"/>
        <v>912</v>
      </c>
      <c r="C104" s="78" t="s">
        <v>30</v>
      </c>
      <c r="D104" s="78" t="s">
        <v>105</v>
      </c>
      <c r="E104" s="78" t="s">
        <v>109</v>
      </c>
      <c r="F104" s="78" t="s">
        <v>8</v>
      </c>
      <c r="G104" s="78" t="s">
        <v>112</v>
      </c>
      <c r="H104" s="78" t="s">
        <v>119</v>
      </c>
      <c r="I104" s="78">
        <v>121</v>
      </c>
      <c r="J104" s="78"/>
      <c r="K104" s="170">
        <f>K105</f>
        <v>80.599999999999994</v>
      </c>
      <c r="L104" s="170">
        <f t="shared" ref="L104" si="71">L105</f>
        <v>57.6</v>
      </c>
      <c r="M104" s="170">
        <f t="shared" si="44"/>
        <v>71.464019851116632</v>
      </c>
    </row>
    <row r="105" spans="1:13" hidden="1" x14ac:dyDescent="0.2">
      <c r="A105" s="82" t="s">
        <v>37</v>
      </c>
      <c r="B105" s="83">
        <f t="shared" si="47"/>
        <v>912</v>
      </c>
      <c r="C105" s="84" t="s">
        <v>30</v>
      </c>
      <c r="D105" s="84" t="s">
        <v>105</v>
      </c>
      <c r="E105" s="84" t="s">
        <v>109</v>
      </c>
      <c r="F105" s="84" t="s">
        <v>8</v>
      </c>
      <c r="G105" s="84" t="s">
        <v>112</v>
      </c>
      <c r="H105" s="84" t="s">
        <v>119</v>
      </c>
      <c r="I105" s="84">
        <v>121</v>
      </c>
      <c r="J105" s="84">
        <v>211</v>
      </c>
      <c r="K105" s="171">
        <v>80.599999999999994</v>
      </c>
      <c r="L105" s="171">
        <v>57.6</v>
      </c>
      <c r="M105" s="171">
        <f t="shared" si="44"/>
        <v>71.464019851116632</v>
      </c>
    </row>
    <row r="106" spans="1:13" ht="60" hidden="1" x14ac:dyDescent="0.2">
      <c r="A106" s="77" t="s">
        <v>38</v>
      </c>
      <c r="B106" s="81">
        <f t="shared" si="47"/>
        <v>912</v>
      </c>
      <c r="C106" s="78" t="s">
        <v>30</v>
      </c>
      <c r="D106" s="78" t="s">
        <v>105</v>
      </c>
      <c r="E106" s="78" t="s">
        <v>109</v>
      </c>
      <c r="F106" s="78" t="s">
        <v>8</v>
      </c>
      <c r="G106" s="78" t="s">
        <v>112</v>
      </c>
      <c r="H106" s="78" t="s">
        <v>119</v>
      </c>
      <c r="I106" s="78">
        <v>129</v>
      </c>
      <c r="J106" s="78"/>
      <c r="K106" s="170">
        <f>K107</f>
        <v>24.4</v>
      </c>
      <c r="L106" s="170">
        <f t="shared" ref="L106" si="72">L107</f>
        <v>17.7</v>
      </c>
      <c r="M106" s="170">
        <f t="shared" si="44"/>
        <v>72.540983606557376</v>
      </c>
    </row>
    <row r="107" spans="1:13" hidden="1" x14ac:dyDescent="0.2">
      <c r="A107" s="82" t="s">
        <v>39</v>
      </c>
      <c r="B107" s="83">
        <f t="shared" si="47"/>
        <v>912</v>
      </c>
      <c r="C107" s="84" t="s">
        <v>30</v>
      </c>
      <c r="D107" s="84" t="s">
        <v>105</v>
      </c>
      <c r="E107" s="84" t="s">
        <v>109</v>
      </c>
      <c r="F107" s="84" t="s">
        <v>8</v>
      </c>
      <c r="G107" s="84" t="s">
        <v>112</v>
      </c>
      <c r="H107" s="84" t="s">
        <v>119</v>
      </c>
      <c r="I107" s="84">
        <v>129</v>
      </c>
      <c r="J107" s="84">
        <v>213</v>
      </c>
      <c r="K107" s="171">
        <v>24.4</v>
      </c>
      <c r="L107" s="171">
        <v>17.7</v>
      </c>
      <c r="M107" s="171">
        <f t="shared" si="44"/>
        <v>72.540983606557376</v>
      </c>
    </row>
    <row r="108" spans="1:13" ht="24" x14ac:dyDescent="0.2">
      <c r="A108" s="6" t="s">
        <v>46</v>
      </c>
      <c r="B108" s="9">
        <f t="shared" si="47"/>
        <v>912</v>
      </c>
      <c r="C108" s="67" t="s">
        <v>30</v>
      </c>
      <c r="D108" s="67" t="s">
        <v>105</v>
      </c>
      <c r="E108" s="67" t="s">
        <v>109</v>
      </c>
      <c r="F108" s="67" t="s">
        <v>8</v>
      </c>
      <c r="G108" s="67" t="s">
        <v>112</v>
      </c>
      <c r="H108" s="67" t="s">
        <v>119</v>
      </c>
      <c r="I108" s="67">
        <v>200</v>
      </c>
      <c r="J108" s="78"/>
      <c r="K108" s="10">
        <f>K109</f>
        <v>4.3</v>
      </c>
      <c r="L108" s="10">
        <f t="shared" ref="L108" si="73">L109</f>
        <v>0</v>
      </c>
      <c r="M108" s="10">
        <f t="shared" si="44"/>
        <v>0</v>
      </c>
    </row>
    <row r="109" spans="1:13" ht="34.5" customHeight="1" x14ac:dyDescent="0.2">
      <c r="A109" s="6" t="s">
        <v>47</v>
      </c>
      <c r="B109" s="9">
        <f t="shared" si="47"/>
        <v>912</v>
      </c>
      <c r="C109" s="67" t="s">
        <v>30</v>
      </c>
      <c r="D109" s="67" t="s">
        <v>105</v>
      </c>
      <c r="E109" s="67" t="s">
        <v>109</v>
      </c>
      <c r="F109" s="67" t="s">
        <v>8</v>
      </c>
      <c r="G109" s="67" t="s">
        <v>112</v>
      </c>
      <c r="H109" s="67" t="s">
        <v>119</v>
      </c>
      <c r="I109" s="67">
        <v>240</v>
      </c>
      <c r="J109" s="78"/>
      <c r="K109" s="10">
        <f>K110</f>
        <v>4.3</v>
      </c>
      <c r="L109" s="10">
        <f t="shared" ref="L109" si="74">L110</f>
        <v>0</v>
      </c>
      <c r="M109" s="10">
        <f t="shared" si="44"/>
        <v>0</v>
      </c>
    </row>
    <row r="110" spans="1:13" hidden="1" x14ac:dyDescent="0.2">
      <c r="A110" s="77" t="s">
        <v>48</v>
      </c>
      <c r="B110" s="81">
        <f t="shared" si="47"/>
        <v>912</v>
      </c>
      <c r="C110" s="78" t="s">
        <v>30</v>
      </c>
      <c r="D110" s="78" t="s">
        <v>105</v>
      </c>
      <c r="E110" s="78" t="s">
        <v>109</v>
      </c>
      <c r="F110" s="78" t="s">
        <v>8</v>
      </c>
      <c r="G110" s="78" t="s">
        <v>112</v>
      </c>
      <c r="H110" s="78" t="s">
        <v>119</v>
      </c>
      <c r="I110" s="78">
        <v>244</v>
      </c>
      <c r="J110" s="78"/>
      <c r="K110" s="170">
        <f>K111+K112+K113</f>
        <v>4.3</v>
      </c>
      <c r="L110" s="170">
        <f t="shared" ref="L110" si="75">L111+L112+L113</f>
        <v>0</v>
      </c>
      <c r="M110" s="170">
        <f t="shared" si="44"/>
        <v>0</v>
      </c>
    </row>
    <row r="111" spans="1:13" hidden="1" x14ac:dyDescent="0.2">
      <c r="A111" s="82" t="s">
        <v>76</v>
      </c>
      <c r="B111" s="83">
        <f t="shared" si="47"/>
        <v>912</v>
      </c>
      <c r="C111" s="84" t="s">
        <v>30</v>
      </c>
      <c r="D111" s="84" t="s">
        <v>105</v>
      </c>
      <c r="E111" s="84" t="s">
        <v>109</v>
      </c>
      <c r="F111" s="84" t="s">
        <v>8</v>
      </c>
      <c r="G111" s="84" t="s">
        <v>112</v>
      </c>
      <c r="H111" s="84" t="s">
        <v>119</v>
      </c>
      <c r="I111" s="84">
        <v>244</v>
      </c>
      <c r="J111" s="84">
        <v>222</v>
      </c>
      <c r="K111" s="171"/>
      <c r="L111" s="171"/>
      <c r="M111" s="171" t="e">
        <f t="shared" si="44"/>
        <v>#DIV/0!</v>
      </c>
    </row>
    <row r="112" spans="1:13" hidden="1" x14ac:dyDescent="0.2">
      <c r="A112" s="82" t="s">
        <v>55</v>
      </c>
      <c r="B112" s="83">
        <f t="shared" si="47"/>
        <v>912</v>
      </c>
      <c r="C112" s="84" t="s">
        <v>30</v>
      </c>
      <c r="D112" s="84" t="s">
        <v>105</v>
      </c>
      <c r="E112" s="84" t="s">
        <v>109</v>
      </c>
      <c r="F112" s="84" t="s">
        <v>8</v>
      </c>
      <c r="G112" s="84" t="s">
        <v>112</v>
      </c>
      <c r="H112" s="84" t="s">
        <v>119</v>
      </c>
      <c r="I112" s="84">
        <v>244</v>
      </c>
      <c r="J112" s="84">
        <v>310</v>
      </c>
      <c r="K112" s="171"/>
      <c r="L112" s="171"/>
      <c r="M112" s="171" t="e">
        <f t="shared" si="44"/>
        <v>#DIV/0!</v>
      </c>
    </row>
    <row r="113" spans="1:13" ht="24" hidden="1" x14ac:dyDescent="0.2">
      <c r="A113" s="82" t="s">
        <v>239</v>
      </c>
      <c r="B113" s="83">
        <f t="shared" si="47"/>
        <v>912</v>
      </c>
      <c r="C113" s="84" t="s">
        <v>30</v>
      </c>
      <c r="D113" s="84" t="s">
        <v>105</v>
      </c>
      <c r="E113" s="84" t="s">
        <v>109</v>
      </c>
      <c r="F113" s="84" t="s">
        <v>8</v>
      </c>
      <c r="G113" s="84" t="s">
        <v>112</v>
      </c>
      <c r="H113" s="84" t="s">
        <v>119</v>
      </c>
      <c r="I113" s="84">
        <v>244</v>
      </c>
      <c r="J113" s="84" t="s">
        <v>238</v>
      </c>
      <c r="K113" s="171">
        <v>4.3</v>
      </c>
      <c r="L113" s="171">
        <v>0</v>
      </c>
      <c r="M113" s="171">
        <f t="shared" si="44"/>
        <v>0</v>
      </c>
    </row>
    <row r="114" spans="1:13" x14ac:dyDescent="0.2">
      <c r="A114" s="101" t="s">
        <v>77</v>
      </c>
      <c r="B114" s="102">
        <f t="shared" si="47"/>
        <v>912</v>
      </c>
      <c r="C114" s="103" t="s">
        <v>103</v>
      </c>
      <c r="D114" s="103"/>
      <c r="E114" s="103"/>
      <c r="F114" s="103"/>
      <c r="G114" s="103"/>
      <c r="H114" s="103"/>
      <c r="I114" s="103"/>
      <c r="J114" s="104"/>
      <c r="K114" s="109">
        <f t="shared" ref="K114:K121" si="76">K115</f>
        <v>144.9</v>
      </c>
      <c r="L114" s="109">
        <f t="shared" ref="L114" si="77">L115</f>
        <v>46.9</v>
      </c>
      <c r="M114" s="109">
        <f t="shared" si="44"/>
        <v>32.367149758454104</v>
      </c>
    </row>
    <row r="115" spans="1:13" ht="13.5" customHeight="1" x14ac:dyDescent="0.2">
      <c r="A115" s="101" t="s">
        <v>78</v>
      </c>
      <c r="B115" s="102">
        <f t="shared" si="47"/>
        <v>912</v>
      </c>
      <c r="C115" s="103" t="s">
        <v>103</v>
      </c>
      <c r="D115" s="103" t="s">
        <v>106</v>
      </c>
      <c r="E115" s="103"/>
      <c r="F115" s="103"/>
      <c r="G115" s="103"/>
      <c r="H115" s="103"/>
      <c r="I115" s="103"/>
      <c r="J115" s="104"/>
      <c r="K115" s="109">
        <f t="shared" si="76"/>
        <v>144.9</v>
      </c>
      <c r="L115" s="109">
        <f t="shared" ref="L115" si="78">L116</f>
        <v>46.9</v>
      </c>
      <c r="M115" s="109">
        <f t="shared" si="44"/>
        <v>32.367149758454104</v>
      </c>
    </row>
    <row r="116" spans="1:13" ht="26.25" customHeight="1" x14ac:dyDescent="0.2">
      <c r="A116" s="6" t="s">
        <v>65</v>
      </c>
      <c r="B116" s="9">
        <f t="shared" si="47"/>
        <v>912</v>
      </c>
      <c r="C116" s="67" t="s">
        <v>103</v>
      </c>
      <c r="D116" s="67" t="s">
        <v>106</v>
      </c>
      <c r="E116" s="67" t="s">
        <v>109</v>
      </c>
      <c r="F116" s="67" t="s">
        <v>111</v>
      </c>
      <c r="G116" s="67"/>
      <c r="H116" s="67"/>
      <c r="I116" s="67"/>
      <c r="J116" s="78"/>
      <c r="K116" s="10">
        <f t="shared" si="76"/>
        <v>144.9</v>
      </c>
      <c r="L116" s="10">
        <f>L117</f>
        <v>46.9</v>
      </c>
      <c r="M116" s="10">
        <f t="shared" si="44"/>
        <v>32.367149758454104</v>
      </c>
    </row>
    <row r="117" spans="1:13" ht="36" customHeight="1" x14ac:dyDescent="0.2">
      <c r="A117" s="6" t="s">
        <v>66</v>
      </c>
      <c r="B117" s="9">
        <f t="shared" si="47"/>
        <v>912</v>
      </c>
      <c r="C117" s="67" t="s">
        <v>103</v>
      </c>
      <c r="D117" s="67" t="s">
        <v>106</v>
      </c>
      <c r="E117" s="67" t="s">
        <v>109</v>
      </c>
      <c r="F117" s="67" t="s">
        <v>8</v>
      </c>
      <c r="G117" s="67"/>
      <c r="H117" s="67"/>
      <c r="I117" s="67"/>
      <c r="J117" s="78"/>
      <c r="K117" s="10">
        <f t="shared" si="76"/>
        <v>144.9</v>
      </c>
      <c r="L117" s="10">
        <f t="shared" ref="L117" si="79">L118</f>
        <v>46.9</v>
      </c>
      <c r="M117" s="10">
        <f t="shared" si="44"/>
        <v>32.367149758454104</v>
      </c>
    </row>
    <row r="118" spans="1:13" ht="230.25" customHeight="1" x14ac:dyDescent="0.2">
      <c r="A118" s="9" t="s">
        <v>142</v>
      </c>
      <c r="B118" s="9">
        <f t="shared" si="47"/>
        <v>912</v>
      </c>
      <c r="C118" s="67" t="s">
        <v>103</v>
      </c>
      <c r="D118" s="67" t="s">
        <v>106</v>
      </c>
      <c r="E118" s="67" t="s">
        <v>109</v>
      </c>
      <c r="F118" s="67" t="s">
        <v>8</v>
      </c>
      <c r="G118" s="67" t="s">
        <v>112</v>
      </c>
      <c r="H118" s="67" t="s">
        <v>120</v>
      </c>
      <c r="I118" s="67"/>
      <c r="J118" s="78"/>
      <c r="K118" s="10">
        <f t="shared" si="76"/>
        <v>144.9</v>
      </c>
      <c r="L118" s="10">
        <f t="shared" ref="L118" si="80">L119</f>
        <v>46.9</v>
      </c>
      <c r="M118" s="10">
        <f t="shared" si="44"/>
        <v>32.367149758454104</v>
      </c>
    </row>
    <row r="119" spans="1:13" ht="24" x14ac:dyDescent="0.2">
      <c r="A119" s="6" t="s">
        <v>46</v>
      </c>
      <c r="B119" s="9">
        <f t="shared" si="47"/>
        <v>912</v>
      </c>
      <c r="C119" s="67" t="s">
        <v>103</v>
      </c>
      <c r="D119" s="67" t="s">
        <v>106</v>
      </c>
      <c r="E119" s="67" t="s">
        <v>109</v>
      </c>
      <c r="F119" s="67" t="s">
        <v>8</v>
      </c>
      <c r="G119" s="67" t="s">
        <v>112</v>
      </c>
      <c r="H119" s="67" t="s">
        <v>120</v>
      </c>
      <c r="I119" s="67">
        <v>200</v>
      </c>
      <c r="J119" s="78"/>
      <c r="K119" s="10">
        <f t="shared" si="76"/>
        <v>144.9</v>
      </c>
      <c r="L119" s="10">
        <f t="shared" ref="L119" si="81">L120</f>
        <v>46.9</v>
      </c>
      <c r="M119" s="10">
        <f t="shared" si="44"/>
        <v>32.367149758454104</v>
      </c>
    </row>
    <row r="120" spans="1:13" ht="36" x14ac:dyDescent="0.2">
      <c r="A120" s="6" t="s">
        <v>47</v>
      </c>
      <c r="B120" s="9">
        <f t="shared" si="47"/>
        <v>912</v>
      </c>
      <c r="C120" s="67" t="s">
        <v>103</v>
      </c>
      <c r="D120" s="67" t="s">
        <v>106</v>
      </c>
      <c r="E120" s="67" t="s">
        <v>109</v>
      </c>
      <c r="F120" s="67" t="s">
        <v>8</v>
      </c>
      <c r="G120" s="67" t="s">
        <v>112</v>
      </c>
      <c r="H120" s="67" t="s">
        <v>120</v>
      </c>
      <c r="I120" s="67">
        <v>240</v>
      </c>
      <c r="J120" s="78"/>
      <c r="K120" s="10">
        <f t="shared" si="76"/>
        <v>144.9</v>
      </c>
      <c r="L120" s="10">
        <f t="shared" ref="L120" si="82">L121</f>
        <v>46.9</v>
      </c>
      <c r="M120" s="10">
        <f t="shared" si="44"/>
        <v>32.367149758454104</v>
      </c>
    </row>
    <row r="121" spans="1:13" hidden="1" x14ac:dyDescent="0.2">
      <c r="A121" s="77" t="s">
        <v>48</v>
      </c>
      <c r="B121" s="81">
        <f t="shared" si="47"/>
        <v>912</v>
      </c>
      <c r="C121" s="78" t="s">
        <v>103</v>
      </c>
      <c r="D121" s="78" t="s">
        <v>106</v>
      </c>
      <c r="E121" s="78" t="s">
        <v>109</v>
      </c>
      <c r="F121" s="78" t="s">
        <v>8</v>
      </c>
      <c r="G121" s="78" t="s">
        <v>112</v>
      </c>
      <c r="H121" s="78" t="s">
        <v>120</v>
      </c>
      <c r="I121" s="78">
        <v>244</v>
      </c>
      <c r="J121" s="78"/>
      <c r="K121" s="170">
        <f t="shared" si="76"/>
        <v>144.9</v>
      </c>
      <c r="L121" s="170">
        <f t="shared" ref="L121" si="83">L122</f>
        <v>46.9</v>
      </c>
      <c r="M121" s="170">
        <f t="shared" si="44"/>
        <v>32.367149758454104</v>
      </c>
    </row>
    <row r="122" spans="1:13" hidden="1" x14ac:dyDescent="0.2">
      <c r="A122" s="82" t="s">
        <v>73</v>
      </c>
      <c r="B122" s="83">
        <f t="shared" si="47"/>
        <v>912</v>
      </c>
      <c r="C122" s="84" t="s">
        <v>103</v>
      </c>
      <c r="D122" s="84" t="s">
        <v>106</v>
      </c>
      <c r="E122" s="84" t="s">
        <v>109</v>
      </c>
      <c r="F122" s="84" t="s">
        <v>8</v>
      </c>
      <c r="G122" s="84" t="s">
        <v>112</v>
      </c>
      <c r="H122" s="84" t="s">
        <v>120</v>
      </c>
      <c r="I122" s="84">
        <v>244</v>
      </c>
      <c r="J122" s="84" t="s">
        <v>244</v>
      </c>
      <c r="K122" s="171">
        <v>144.9</v>
      </c>
      <c r="L122" s="171">
        <v>46.9</v>
      </c>
      <c r="M122" s="171">
        <f t="shared" si="44"/>
        <v>32.367149758454104</v>
      </c>
    </row>
    <row r="123" spans="1:13" x14ac:dyDescent="0.2">
      <c r="A123" s="101" t="s">
        <v>79</v>
      </c>
      <c r="B123" s="102">
        <f t="shared" si="47"/>
        <v>912</v>
      </c>
      <c r="C123" s="103" t="s">
        <v>107</v>
      </c>
      <c r="D123" s="103"/>
      <c r="E123" s="103"/>
      <c r="F123" s="103"/>
      <c r="G123" s="103"/>
      <c r="H123" s="103"/>
      <c r="I123" s="103"/>
      <c r="J123" s="104"/>
      <c r="K123" s="109">
        <f>K124</f>
        <v>135.9</v>
      </c>
      <c r="L123" s="109">
        <f t="shared" ref="L123" si="84">L124</f>
        <v>23.7</v>
      </c>
      <c r="M123" s="109">
        <f t="shared" si="44"/>
        <v>17.439293598233991</v>
      </c>
    </row>
    <row r="124" spans="1:13" x14ac:dyDescent="0.2">
      <c r="A124" s="101" t="s">
        <v>80</v>
      </c>
      <c r="B124" s="102">
        <f t="shared" si="47"/>
        <v>912</v>
      </c>
      <c r="C124" s="103" t="s">
        <v>107</v>
      </c>
      <c r="D124" s="103" t="s">
        <v>105</v>
      </c>
      <c r="E124" s="103"/>
      <c r="F124" s="103"/>
      <c r="G124" s="103"/>
      <c r="H124" s="103" t="s">
        <v>0</v>
      </c>
      <c r="I124" s="103" t="s">
        <v>0</v>
      </c>
      <c r="J124" s="104"/>
      <c r="K124" s="109">
        <f>K125+K158</f>
        <v>135.9</v>
      </c>
      <c r="L124" s="109">
        <f>L125+L158</f>
        <v>23.7</v>
      </c>
      <c r="M124" s="109">
        <f t="shared" si="44"/>
        <v>17.439293598233991</v>
      </c>
    </row>
    <row r="125" spans="1:13" ht="84" x14ac:dyDescent="0.2">
      <c r="A125" s="6" t="s">
        <v>81</v>
      </c>
      <c r="B125" s="9">
        <f t="shared" si="47"/>
        <v>912</v>
      </c>
      <c r="C125" s="67" t="s">
        <v>107</v>
      </c>
      <c r="D125" s="67" t="s">
        <v>105</v>
      </c>
      <c r="E125" s="67" t="s">
        <v>110</v>
      </c>
      <c r="F125" s="67" t="s">
        <v>111</v>
      </c>
      <c r="G125" s="67"/>
      <c r="H125" s="67"/>
      <c r="I125" s="67"/>
      <c r="J125" s="78"/>
      <c r="K125" s="10">
        <f>K126+K134+K140+K146+K152</f>
        <v>135.9</v>
      </c>
      <c r="L125" s="10">
        <f t="shared" ref="L125" si="85">L126+L134+L140+L146+L152</f>
        <v>23.7</v>
      </c>
      <c r="M125" s="10">
        <f t="shared" si="44"/>
        <v>17.439293598233991</v>
      </c>
    </row>
    <row r="126" spans="1:13" ht="74.25" customHeight="1" x14ac:dyDescent="0.2">
      <c r="A126" s="6" t="s">
        <v>82</v>
      </c>
      <c r="B126" s="9">
        <f t="shared" si="47"/>
        <v>912</v>
      </c>
      <c r="C126" s="67" t="s">
        <v>107</v>
      </c>
      <c r="D126" s="67" t="s">
        <v>105</v>
      </c>
      <c r="E126" s="67" t="s">
        <v>110</v>
      </c>
      <c r="F126" s="67" t="s">
        <v>111</v>
      </c>
      <c r="G126" s="67" t="s">
        <v>29</v>
      </c>
      <c r="H126" s="67"/>
      <c r="I126" s="67"/>
      <c r="J126" s="78"/>
      <c r="K126" s="10">
        <f>K127</f>
        <v>58.6</v>
      </c>
      <c r="L126" s="10">
        <f t="shared" ref="L126" si="86">L127</f>
        <v>23.7</v>
      </c>
      <c r="M126" s="10">
        <f t="shared" si="44"/>
        <v>40.443686006825935</v>
      </c>
    </row>
    <row r="127" spans="1:13" x14ac:dyDescent="0.2">
      <c r="A127" s="6" t="s">
        <v>83</v>
      </c>
      <c r="B127" s="9">
        <f t="shared" si="47"/>
        <v>912</v>
      </c>
      <c r="C127" s="67" t="s">
        <v>107</v>
      </c>
      <c r="D127" s="67" t="s">
        <v>105</v>
      </c>
      <c r="E127" s="67" t="s">
        <v>110</v>
      </c>
      <c r="F127" s="67" t="s">
        <v>111</v>
      </c>
      <c r="G127" s="67" t="s">
        <v>29</v>
      </c>
      <c r="H127" s="67">
        <v>43010</v>
      </c>
      <c r="I127" s="67"/>
      <c r="J127" s="78"/>
      <c r="K127" s="10">
        <f>K128</f>
        <v>58.6</v>
      </c>
      <c r="L127" s="10">
        <f t="shared" ref="L127" si="87">L128</f>
        <v>23.7</v>
      </c>
      <c r="M127" s="10">
        <f t="shared" si="44"/>
        <v>40.443686006825935</v>
      </c>
    </row>
    <row r="128" spans="1:13" ht="24" x14ac:dyDescent="0.2">
      <c r="A128" s="6" t="s">
        <v>46</v>
      </c>
      <c r="B128" s="9">
        <f t="shared" si="47"/>
        <v>912</v>
      </c>
      <c r="C128" s="67" t="s">
        <v>107</v>
      </c>
      <c r="D128" s="67" t="s">
        <v>105</v>
      </c>
      <c r="E128" s="67" t="s">
        <v>110</v>
      </c>
      <c r="F128" s="67" t="s">
        <v>111</v>
      </c>
      <c r="G128" s="67" t="s">
        <v>29</v>
      </c>
      <c r="H128" s="67">
        <v>43010</v>
      </c>
      <c r="I128" s="67">
        <v>200</v>
      </c>
      <c r="J128" s="78"/>
      <c r="K128" s="10">
        <f>K129</f>
        <v>58.6</v>
      </c>
      <c r="L128" s="10">
        <f t="shared" ref="L128" si="88">L129</f>
        <v>23.7</v>
      </c>
      <c r="M128" s="10">
        <f t="shared" si="44"/>
        <v>40.443686006825935</v>
      </c>
    </row>
    <row r="129" spans="1:13" ht="33" customHeight="1" x14ac:dyDescent="0.2">
      <c r="A129" s="6" t="s">
        <v>47</v>
      </c>
      <c r="B129" s="9">
        <f t="shared" si="47"/>
        <v>912</v>
      </c>
      <c r="C129" s="67" t="s">
        <v>107</v>
      </c>
      <c r="D129" s="67" t="s">
        <v>105</v>
      </c>
      <c r="E129" s="67" t="s">
        <v>110</v>
      </c>
      <c r="F129" s="67" t="s">
        <v>111</v>
      </c>
      <c r="G129" s="67" t="s">
        <v>29</v>
      </c>
      <c r="H129" s="67">
        <v>43010</v>
      </c>
      <c r="I129" s="67">
        <v>240</v>
      </c>
      <c r="J129" s="78"/>
      <c r="K129" s="10">
        <f>K132+K130</f>
        <v>58.6</v>
      </c>
      <c r="L129" s="10">
        <f t="shared" ref="L129:M129" si="89">L132+L130</f>
        <v>23.7</v>
      </c>
      <c r="M129" s="10">
        <f t="shared" si="89"/>
        <v>130.33932135728543</v>
      </c>
    </row>
    <row r="130" spans="1:13" s="203" customFormat="1" ht="15.75" hidden="1" customHeight="1" x14ac:dyDescent="0.2">
      <c r="A130" s="77" t="s">
        <v>48</v>
      </c>
      <c r="B130" s="81">
        <f t="shared" si="47"/>
        <v>912</v>
      </c>
      <c r="C130" s="78" t="s">
        <v>107</v>
      </c>
      <c r="D130" s="78" t="s">
        <v>105</v>
      </c>
      <c r="E130" s="78" t="s">
        <v>110</v>
      </c>
      <c r="F130" s="78" t="s">
        <v>111</v>
      </c>
      <c r="G130" s="78" t="s">
        <v>29</v>
      </c>
      <c r="H130" s="78">
        <v>43010</v>
      </c>
      <c r="I130" s="78" t="s">
        <v>130</v>
      </c>
      <c r="J130" s="78"/>
      <c r="K130" s="170">
        <f>K131</f>
        <v>8.5</v>
      </c>
      <c r="L130" s="170">
        <f t="shared" ref="L130:L132" si="90">L131</f>
        <v>8.5</v>
      </c>
      <c r="M130" s="170">
        <f t="shared" ref="M130" si="91">L130/K130*100</f>
        <v>100</v>
      </c>
    </row>
    <row r="131" spans="1:13" s="203" customFormat="1" ht="15.75" hidden="1" customHeight="1" x14ac:dyDescent="0.2">
      <c r="A131" s="82" t="s">
        <v>73</v>
      </c>
      <c r="B131" s="83">
        <f t="shared" si="47"/>
        <v>912</v>
      </c>
      <c r="C131" s="84" t="s">
        <v>107</v>
      </c>
      <c r="D131" s="84" t="s">
        <v>105</v>
      </c>
      <c r="E131" s="84" t="s">
        <v>110</v>
      </c>
      <c r="F131" s="84" t="s">
        <v>111</v>
      </c>
      <c r="G131" s="84" t="s">
        <v>29</v>
      </c>
      <c r="H131" s="84">
        <v>43010</v>
      </c>
      <c r="I131" s="84" t="s">
        <v>130</v>
      </c>
      <c r="J131" s="84">
        <v>223</v>
      </c>
      <c r="K131" s="171">
        <v>8.5</v>
      </c>
      <c r="L131" s="171">
        <v>8.5</v>
      </c>
      <c r="M131" s="171"/>
    </row>
    <row r="132" spans="1:13" hidden="1" x14ac:dyDescent="0.2">
      <c r="A132" s="77" t="s">
        <v>138</v>
      </c>
      <c r="B132" s="81">
        <f t="shared" si="47"/>
        <v>912</v>
      </c>
      <c r="C132" s="78" t="s">
        <v>107</v>
      </c>
      <c r="D132" s="78" t="s">
        <v>105</v>
      </c>
      <c r="E132" s="78" t="s">
        <v>110</v>
      </c>
      <c r="F132" s="78" t="s">
        <v>111</v>
      </c>
      <c r="G132" s="78" t="s">
        <v>29</v>
      </c>
      <c r="H132" s="78">
        <v>43010</v>
      </c>
      <c r="I132" s="78" t="s">
        <v>137</v>
      </c>
      <c r="J132" s="78"/>
      <c r="K132" s="170">
        <f>K133</f>
        <v>50.1</v>
      </c>
      <c r="L132" s="170">
        <f t="shared" si="90"/>
        <v>15.2</v>
      </c>
      <c r="M132" s="170">
        <f t="shared" si="44"/>
        <v>30.339321357285424</v>
      </c>
    </row>
    <row r="133" spans="1:13" hidden="1" x14ac:dyDescent="0.2">
      <c r="A133" s="82" t="s">
        <v>51</v>
      </c>
      <c r="B133" s="83">
        <f t="shared" si="47"/>
        <v>912</v>
      </c>
      <c r="C133" s="84" t="s">
        <v>107</v>
      </c>
      <c r="D133" s="84" t="s">
        <v>105</v>
      </c>
      <c r="E133" s="84" t="s">
        <v>110</v>
      </c>
      <c r="F133" s="84" t="s">
        <v>111</v>
      </c>
      <c r="G133" s="84" t="s">
        <v>29</v>
      </c>
      <c r="H133" s="84">
        <v>43010</v>
      </c>
      <c r="I133" s="84" t="s">
        <v>137</v>
      </c>
      <c r="J133" s="84">
        <v>223</v>
      </c>
      <c r="K133" s="171">
        <v>50.1</v>
      </c>
      <c r="L133" s="171">
        <v>15.2</v>
      </c>
      <c r="M133" s="171">
        <f t="shared" si="44"/>
        <v>30.339321357285424</v>
      </c>
    </row>
    <row r="134" spans="1:13" ht="36" x14ac:dyDescent="0.2">
      <c r="A134" s="9" t="s">
        <v>84</v>
      </c>
      <c r="B134" s="9">
        <f t="shared" si="47"/>
        <v>912</v>
      </c>
      <c r="C134" s="67" t="s">
        <v>107</v>
      </c>
      <c r="D134" s="67" t="s">
        <v>105</v>
      </c>
      <c r="E134" s="67" t="s">
        <v>110</v>
      </c>
      <c r="F134" s="67" t="s">
        <v>111</v>
      </c>
      <c r="G134" s="67" t="s">
        <v>30</v>
      </c>
      <c r="H134" s="67"/>
      <c r="I134" s="67"/>
      <c r="J134" s="78"/>
      <c r="K134" s="10">
        <f>K135</f>
        <v>5</v>
      </c>
      <c r="L134" s="10">
        <f t="shared" ref="L134" si="92">L135</f>
        <v>0</v>
      </c>
      <c r="M134" s="10">
        <f t="shared" si="44"/>
        <v>0</v>
      </c>
    </row>
    <row r="135" spans="1:13" x14ac:dyDescent="0.2">
      <c r="A135" s="9" t="s">
        <v>85</v>
      </c>
      <c r="B135" s="9">
        <f t="shared" si="47"/>
        <v>912</v>
      </c>
      <c r="C135" s="67" t="s">
        <v>107</v>
      </c>
      <c r="D135" s="67" t="s">
        <v>105</v>
      </c>
      <c r="E135" s="67" t="s">
        <v>110</v>
      </c>
      <c r="F135" s="67" t="s">
        <v>111</v>
      </c>
      <c r="G135" s="67" t="s">
        <v>30</v>
      </c>
      <c r="H135" s="67">
        <v>43020</v>
      </c>
      <c r="I135" s="67"/>
      <c r="J135" s="78"/>
      <c r="K135" s="10">
        <f>K136</f>
        <v>5</v>
      </c>
      <c r="L135" s="10">
        <f t="shared" ref="L135" si="93">L136</f>
        <v>0</v>
      </c>
      <c r="M135" s="10">
        <f t="shared" si="44"/>
        <v>0</v>
      </c>
    </row>
    <row r="136" spans="1:13" ht="24" x14ac:dyDescent="0.2">
      <c r="A136" s="6" t="s">
        <v>46</v>
      </c>
      <c r="B136" s="9">
        <f t="shared" si="47"/>
        <v>912</v>
      </c>
      <c r="C136" s="67" t="s">
        <v>107</v>
      </c>
      <c r="D136" s="67" t="s">
        <v>105</v>
      </c>
      <c r="E136" s="67" t="s">
        <v>110</v>
      </c>
      <c r="F136" s="67" t="s">
        <v>111</v>
      </c>
      <c r="G136" s="67" t="s">
        <v>30</v>
      </c>
      <c r="H136" s="67">
        <v>43020</v>
      </c>
      <c r="I136" s="67">
        <v>200</v>
      </c>
      <c r="J136" s="78"/>
      <c r="K136" s="10">
        <f>K137</f>
        <v>5</v>
      </c>
      <c r="L136" s="10">
        <f t="shared" ref="L136" si="94">L137</f>
        <v>0</v>
      </c>
      <c r="M136" s="10">
        <f t="shared" si="44"/>
        <v>0</v>
      </c>
    </row>
    <row r="137" spans="1:13" ht="35.25" customHeight="1" x14ac:dyDescent="0.2">
      <c r="A137" s="6" t="s">
        <v>47</v>
      </c>
      <c r="B137" s="9">
        <f t="shared" si="47"/>
        <v>912</v>
      </c>
      <c r="C137" s="67" t="s">
        <v>107</v>
      </c>
      <c r="D137" s="67" t="s">
        <v>105</v>
      </c>
      <c r="E137" s="67" t="s">
        <v>110</v>
      </c>
      <c r="F137" s="67" t="s">
        <v>111</v>
      </c>
      <c r="G137" s="67" t="s">
        <v>30</v>
      </c>
      <c r="H137" s="67">
        <v>43020</v>
      </c>
      <c r="I137" s="67">
        <v>240</v>
      </c>
      <c r="J137" s="78"/>
      <c r="K137" s="10">
        <f>K138</f>
        <v>5</v>
      </c>
      <c r="L137" s="10">
        <f t="shared" ref="L137" si="95">L138</f>
        <v>0</v>
      </c>
      <c r="M137" s="10">
        <f t="shared" si="44"/>
        <v>0</v>
      </c>
    </row>
    <row r="138" spans="1:13" hidden="1" x14ac:dyDescent="0.2">
      <c r="A138" s="77" t="s">
        <v>48</v>
      </c>
      <c r="B138" s="81">
        <f t="shared" si="47"/>
        <v>912</v>
      </c>
      <c r="C138" s="78" t="s">
        <v>107</v>
      </c>
      <c r="D138" s="78" t="s">
        <v>105</v>
      </c>
      <c r="E138" s="78" t="s">
        <v>110</v>
      </c>
      <c r="F138" s="78" t="s">
        <v>111</v>
      </c>
      <c r="G138" s="78" t="s">
        <v>30</v>
      </c>
      <c r="H138" s="78">
        <v>43020</v>
      </c>
      <c r="I138" s="78">
        <v>244</v>
      </c>
      <c r="J138" s="78"/>
      <c r="K138" s="170">
        <f>K139</f>
        <v>5</v>
      </c>
      <c r="L138" s="170">
        <f t="shared" ref="L138" si="96">L139</f>
        <v>0</v>
      </c>
      <c r="M138" s="170">
        <f t="shared" si="44"/>
        <v>0</v>
      </c>
    </row>
    <row r="139" spans="1:13" hidden="1" x14ac:dyDescent="0.2">
      <c r="A139" s="82" t="s">
        <v>73</v>
      </c>
      <c r="B139" s="83">
        <f t="shared" si="47"/>
        <v>912</v>
      </c>
      <c r="C139" s="84" t="s">
        <v>107</v>
      </c>
      <c r="D139" s="84" t="s">
        <v>105</v>
      </c>
      <c r="E139" s="84" t="s">
        <v>110</v>
      </c>
      <c r="F139" s="84" t="s">
        <v>111</v>
      </c>
      <c r="G139" s="84" t="s">
        <v>30</v>
      </c>
      <c r="H139" s="84">
        <v>43020</v>
      </c>
      <c r="I139" s="84">
        <v>244</v>
      </c>
      <c r="J139" s="84">
        <v>226</v>
      </c>
      <c r="K139" s="171">
        <v>5</v>
      </c>
      <c r="L139" s="171"/>
      <c r="M139" s="171">
        <f t="shared" si="44"/>
        <v>0</v>
      </c>
    </row>
    <row r="140" spans="1:13" ht="36" x14ac:dyDescent="0.2">
      <c r="A140" s="6" t="s">
        <v>86</v>
      </c>
      <c r="B140" s="9">
        <f t="shared" si="47"/>
        <v>912</v>
      </c>
      <c r="C140" s="67" t="s">
        <v>107</v>
      </c>
      <c r="D140" s="67" t="s">
        <v>105</v>
      </c>
      <c r="E140" s="67" t="s">
        <v>110</v>
      </c>
      <c r="F140" s="67" t="s">
        <v>111</v>
      </c>
      <c r="G140" s="67" t="s">
        <v>103</v>
      </c>
      <c r="H140" s="67"/>
      <c r="I140" s="67"/>
      <c r="J140" s="78"/>
      <c r="K140" s="10">
        <f>K141</f>
        <v>61.3</v>
      </c>
      <c r="L140" s="10">
        <f t="shared" ref="L140" si="97">L141</f>
        <v>0</v>
      </c>
      <c r="M140" s="10">
        <f t="shared" si="44"/>
        <v>0</v>
      </c>
    </row>
    <row r="141" spans="1:13" ht="13.5" customHeight="1" x14ac:dyDescent="0.2">
      <c r="A141" s="6" t="s">
        <v>87</v>
      </c>
      <c r="B141" s="9">
        <f t="shared" si="47"/>
        <v>912</v>
      </c>
      <c r="C141" s="67" t="s">
        <v>107</v>
      </c>
      <c r="D141" s="67" t="s">
        <v>105</v>
      </c>
      <c r="E141" s="67" t="s">
        <v>110</v>
      </c>
      <c r="F141" s="67" t="s">
        <v>111</v>
      </c>
      <c r="G141" s="67" t="s">
        <v>103</v>
      </c>
      <c r="H141" s="67">
        <v>43040</v>
      </c>
      <c r="I141" s="67"/>
      <c r="J141" s="78"/>
      <c r="K141" s="10">
        <f>K142</f>
        <v>61.3</v>
      </c>
      <c r="L141" s="10">
        <f t="shared" ref="L141" si="98">L142</f>
        <v>0</v>
      </c>
      <c r="M141" s="10">
        <f t="shared" si="44"/>
        <v>0</v>
      </c>
    </row>
    <row r="142" spans="1:13" ht="24" x14ac:dyDescent="0.2">
      <c r="A142" s="6" t="s">
        <v>46</v>
      </c>
      <c r="B142" s="9">
        <f t="shared" si="47"/>
        <v>912</v>
      </c>
      <c r="C142" s="67" t="s">
        <v>107</v>
      </c>
      <c r="D142" s="67" t="s">
        <v>105</v>
      </c>
      <c r="E142" s="67" t="s">
        <v>110</v>
      </c>
      <c r="F142" s="67" t="s">
        <v>111</v>
      </c>
      <c r="G142" s="67" t="s">
        <v>103</v>
      </c>
      <c r="H142" s="67">
        <v>43040</v>
      </c>
      <c r="I142" s="67">
        <v>200</v>
      </c>
      <c r="J142" s="78"/>
      <c r="K142" s="10">
        <f>K143</f>
        <v>61.3</v>
      </c>
      <c r="L142" s="10">
        <f t="shared" ref="L142" si="99">L143</f>
        <v>0</v>
      </c>
      <c r="M142" s="10">
        <f t="shared" ref="M142:M194" si="100">L142/K142*100</f>
        <v>0</v>
      </c>
    </row>
    <row r="143" spans="1:13" ht="33.75" customHeight="1" x14ac:dyDescent="0.2">
      <c r="A143" s="6" t="s">
        <v>47</v>
      </c>
      <c r="B143" s="9">
        <f t="shared" si="47"/>
        <v>912</v>
      </c>
      <c r="C143" s="67" t="s">
        <v>107</v>
      </c>
      <c r="D143" s="67" t="s">
        <v>105</v>
      </c>
      <c r="E143" s="67" t="s">
        <v>110</v>
      </c>
      <c r="F143" s="67" t="s">
        <v>111</v>
      </c>
      <c r="G143" s="67" t="s">
        <v>103</v>
      </c>
      <c r="H143" s="67">
        <v>43040</v>
      </c>
      <c r="I143" s="67">
        <v>240</v>
      </c>
      <c r="J143" s="78"/>
      <c r="K143" s="10">
        <f>K144</f>
        <v>61.3</v>
      </c>
      <c r="L143" s="10">
        <f t="shared" ref="L143" si="101">L144</f>
        <v>0</v>
      </c>
      <c r="M143" s="10">
        <f t="shared" si="100"/>
        <v>0</v>
      </c>
    </row>
    <row r="144" spans="1:13" hidden="1" x14ac:dyDescent="0.2">
      <c r="A144" s="77" t="s">
        <v>48</v>
      </c>
      <c r="B144" s="81">
        <f t="shared" si="47"/>
        <v>912</v>
      </c>
      <c r="C144" s="78" t="s">
        <v>107</v>
      </c>
      <c r="D144" s="78" t="s">
        <v>105</v>
      </c>
      <c r="E144" s="78" t="s">
        <v>110</v>
      </c>
      <c r="F144" s="78" t="s">
        <v>111</v>
      </c>
      <c r="G144" s="78" t="s">
        <v>103</v>
      </c>
      <c r="H144" s="78">
        <v>43040</v>
      </c>
      <c r="I144" s="78">
        <v>244</v>
      </c>
      <c r="J144" s="78"/>
      <c r="K144" s="170">
        <f>K145</f>
        <v>61.3</v>
      </c>
      <c r="L144" s="170">
        <f>L145</f>
        <v>0</v>
      </c>
      <c r="M144" s="170">
        <f t="shared" si="100"/>
        <v>0</v>
      </c>
    </row>
    <row r="145" spans="1:13" hidden="1" x14ac:dyDescent="0.2">
      <c r="A145" s="82" t="s">
        <v>73</v>
      </c>
      <c r="B145" s="83">
        <f t="shared" ref="B145:B194" si="102">$B$9</f>
        <v>912</v>
      </c>
      <c r="C145" s="84" t="s">
        <v>107</v>
      </c>
      <c r="D145" s="84" t="s">
        <v>105</v>
      </c>
      <c r="E145" s="84" t="s">
        <v>110</v>
      </c>
      <c r="F145" s="84" t="s">
        <v>111</v>
      </c>
      <c r="G145" s="84" t="s">
        <v>103</v>
      </c>
      <c r="H145" s="84">
        <v>43040</v>
      </c>
      <c r="I145" s="84">
        <v>244</v>
      </c>
      <c r="J145" s="84">
        <v>226</v>
      </c>
      <c r="K145" s="171">
        <v>61.3</v>
      </c>
      <c r="L145" s="171"/>
      <c r="M145" s="171">
        <f t="shared" si="100"/>
        <v>0</v>
      </c>
    </row>
    <row r="146" spans="1:13" ht="24" x14ac:dyDescent="0.2">
      <c r="A146" s="6" t="s">
        <v>88</v>
      </c>
      <c r="B146" s="9">
        <f t="shared" si="102"/>
        <v>912</v>
      </c>
      <c r="C146" s="67" t="s">
        <v>107</v>
      </c>
      <c r="D146" s="67" t="s">
        <v>105</v>
      </c>
      <c r="E146" s="67" t="s">
        <v>110</v>
      </c>
      <c r="F146" s="67" t="s">
        <v>111</v>
      </c>
      <c r="G146" s="67" t="s">
        <v>107</v>
      </c>
      <c r="H146" s="67"/>
      <c r="I146" s="67"/>
      <c r="J146" s="78"/>
      <c r="K146" s="10">
        <f>K147</f>
        <v>5</v>
      </c>
      <c r="L146" s="10">
        <f t="shared" ref="L146" si="103">L147</f>
        <v>0</v>
      </c>
      <c r="M146" s="10">
        <f t="shared" si="100"/>
        <v>0</v>
      </c>
    </row>
    <row r="147" spans="1:13" ht="13.5" customHeight="1" x14ac:dyDescent="0.2">
      <c r="A147" s="6" t="s">
        <v>87</v>
      </c>
      <c r="B147" s="9">
        <f t="shared" si="102"/>
        <v>912</v>
      </c>
      <c r="C147" s="67" t="s">
        <v>107</v>
      </c>
      <c r="D147" s="67" t="s">
        <v>105</v>
      </c>
      <c r="E147" s="67" t="s">
        <v>110</v>
      </c>
      <c r="F147" s="67" t="s">
        <v>111</v>
      </c>
      <c r="G147" s="67" t="s">
        <v>107</v>
      </c>
      <c r="H147" s="67">
        <v>43040</v>
      </c>
      <c r="I147" s="67"/>
      <c r="J147" s="78"/>
      <c r="K147" s="10">
        <f>K148</f>
        <v>5</v>
      </c>
      <c r="L147" s="10">
        <f t="shared" ref="L147" si="104">L148</f>
        <v>0</v>
      </c>
      <c r="M147" s="10">
        <f t="shared" si="100"/>
        <v>0</v>
      </c>
    </row>
    <row r="148" spans="1:13" ht="24" x14ac:dyDescent="0.2">
      <c r="A148" s="68" t="s">
        <v>46</v>
      </c>
      <c r="B148" s="71">
        <f t="shared" si="102"/>
        <v>912</v>
      </c>
      <c r="C148" s="69" t="s">
        <v>107</v>
      </c>
      <c r="D148" s="69" t="s">
        <v>105</v>
      </c>
      <c r="E148" s="69" t="s">
        <v>110</v>
      </c>
      <c r="F148" s="69" t="s">
        <v>111</v>
      </c>
      <c r="G148" s="69" t="s">
        <v>107</v>
      </c>
      <c r="H148" s="69">
        <v>43040</v>
      </c>
      <c r="I148" s="69">
        <v>200</v>
      </c>
      <c r="J148" s="79"/>
      <c r="K148" s="165">
        <f>K149</f>
        <v>5</v>
      </c>
      <c r="L148" s="165">
        <f t="shared" ref="L148" si="105">L149</f>
        <v>0</v>
      </c>
      <c r="M148" s="165">
        <f t="shared" si="100"/>
        <v>0</v>
      </c>
    </row>
    <row r="149" spans="1:13" ht="37.5" customHeight="1" x14ac:dyDescent="0.2">
      <c r="A149" s="70" t="s">
        <v>47</v>
      </c>
      <c r="B149" s="71">
        <f t="shared" si="102"/>
        <v>912</v>
      </c>
      <c r="C149" s="72" t="s">
        <v>107</v>
      </c>
      <c r="D149" s="72" t="s">
        <v>105</v>
      </c>
      <c r="E149" s="73" t="s">
        <v>110</v>
      </c>
      <c r="F149" s="74" t="s">
        <v>111</v>
      </c>
      <c r="G149" s="75" t="s">
        <v>107</v>
      </c>
      <c r="H149" s="74">
        <v>43040</v>
      </c>
      <c r="I149" s="74">
        <v>240</v>
      </c>
      <c r="J149" s="80"/>
      <c r="K149" s="172">
        <f>K150</f>
        <v>5</v>
      </c>
      <c r="L149" s="172">
        <f t="shared" ref="L149" si="106">L150</f>
        <v>0</v>
      </c>
      <c r="M149" s="172">
        <f t="shared" si="100"/>
        <v>0</v>
      </c>
    </row>
    <row r="150" spans="1:13" ht="13.5" hidden="1" customHeight="1" x14ac:dyDescent="0.2">
      <c r="A150" s="91" t="s">
        <v>48</v>
      </c>
      <c r="B150" s="92">
        <f t="shared" si="102"/>
        <v>912</v>
      </c>
      <c r="C150" s="93" t="s">
        <v>107</v>
      </c>
      <c r="D150" s="93" t="s">
        <v>105</v>
      </c>
      <c r="E150" s="94" t="s">
        <v>110</v>
      </c>
      <c r="F150" s="80" t="s">
        <v>111</v>
      </c>
      <c r="G150" s="95" t="s">
        <v>107</v>
      </c>
      <c r="H150" s="80">
        <v>43040</v>
      </c>
      <c r="I150" s="80">
        <v>244</v>
      </c>
      <c r="J150" s="80"/>
      <c r="K150" s="173">
        <f>K151</f>
        <v>5</v>
      </c>
      <c r="L150" s="173">
        <f t="shared" ref="L150" si="107">L151</f>
        <v>0</v>
      </c>
      <c r="M150" s="173">
        <f t="shared" si="100"/>
        <v>0</v>
      </c>
    </row>
    <row r="151" spans="1:13" hidden="1" x14ac:dyDescent="0.2">
      <c r="A151" s="85" t="s">
        <v>73</v>
      </c>
      <c r="B151" s="86">
        <f t="shared" si="102"/>
        <v>912</v>
      </c>
      <c r="C151" s="87" t="s">
        <v>107</v>
      </c>
      <c r="D151" s="87" t="s">
        <v>105</v>
      </c>
      <c r="E151" s="88" t="s">
        <v>110</v>
      </c>
      <c r="F151" s="89" t="s">
        <v>111</v>
      </c>
      <c r="G151" s="90" t="s">
        <v>107</v>
      </c>
      <c r="H151" s="89">
        <v>43040</v>
      </c>
      <c r="I151" s="89">
        <v>244</v>
      </c>
      <c r="J151" s="89">
        <v>226</v>
      </c>
      <c r="K151" s="174">
        <v>5</v>
      </c>
      <c r="L151" s="174"/>
      <c r="M151" s="174">
        <f t="shared" si="100"/>
        <v>0</v>
      </c>
    </row>
    <row r="152" spans="1:13" ht="25.5" x14ac:dyDescent="0.2">
      <c r="A152" s="70" t="s">
        <v>89</v>
      </c>
      <c r="B152" s="71">
        <f t="shared" si="102"/>
        <v>912</v>
      </c>
      <c r="C152" s="72" t="s">
        <v>107</v>
      </c>
      <c r="D152" s="72" t="s">
        <v>105</v>
      </c>
      <c r="E152" s="73" t="s">
        <v>110</v>
      </c>
      <c r="F152" s="74" t="s">
        <v>111</v>
      </c>
      <c r="G152" s="75" t="s">
        <v>113</v>
      </c>
      <c r="H152" s="74"/>
      <c r="I152" s="74"/>
      <c r="J152" s="80"/>
      <c r="K152" s="172">
        <f>K153</f>
        <v>6</v>
      </c>
      <c r="L152" s="172">
        <f t="shared" ref="L152" si="108">L153</f>
        <v>0</v>
      </c>
      <c r="M152" s="172">
        <f t="shared" si="100"/>
        <v>0</v>
      </c>
    </row>
    <row r="153" spans="1:13" ht="25.5" x14ac:dyDescent="0.2">
      <c r="A153" s="70" t="s">
        <v>87</v>
      </c>
      <c r="B153" s="71">
        <f t="shared" si="102"/>
        <v>912</v>
      </c>
      <c r="C153" s="72" t="s">
        <v>107</v>
      </c>
      <c r="D153" s="72" t="s">
        <v>105</v>
      </c>
      <c r="E153" s="73" t="s">
        <v>110</v>
      </c>
      <c r="F153" s="74" t="s">
        <v>111</v>
      </c>
      <c r="G153" s="75" t="s">
        <v>113</v>
      </c>
      <c r="H153" s="74">
        <v>43040</v>
      </c>
      <c r="I153" s="74"/>
      <c r="J153" s="80"/>
      <c r="K153" s="172">
        <f>K154</f>
        <v>6</v>
      </c>
      <c r="L153" s="172">
        <f t="shared" ref="L153" si="109">L154</f>
        <v>0</v>
      </c>
      <c r="M153" s="172">
        <f t="shared" si="100"/>
        <v>0</v>
      </c>
    </row>
    <row r="154" spans="1:13" ht="38.25" x14ac:dyDescent="0.2">
      <c r="A154" s="70" t="s">
        <v>46</v>
      </c>
      <c r="B154" s="71">
        <f t="shared" si="102"/>
        <v>912</v>
      </c>
      <c r="C154" s="72" t="s">
        <v>107</v>
      </c>
      <c r="D154" s="72" t="s">
        <v>105</v>
      </c>
      <c r="E154" s="73" t="s">
        <v>110</v>
      </c>
      <c r="F154" s="74" t="s">
        <v>111</v>
      </c>
      <c r="G154" s="75" t="s">
        <v>113</v>
      </c>
      <c r="H154" s="74">
        <v>43040</v>
      </c>
      <c r="I154" s="74">
        <v>200</v>
      </c>
      <c r="J154" s="80"/>
      <c r="K154" s="172">
        <f>K155</f>
        <v>6</v>
      </c>
      <c r="L154" s="172">
        <f t="shared" ref="L154" si="110">L155</f>
        <v>0</v>
      </c>
      <c r="M154" s="172">
        <f t="shared" si="100"/>
        <v>0</v>
      </c>
    </row>
    <row r="155" spans="1:13" ht="37.5" customHeight="1" x14ac:dyDescent="0.2">
      <c r="A155" s="70" t="s">
        <v>47</v>
      </c>
      <c r="B155" s="71">
        <f t="shared" si="102"/>
        <v>912</v>
      </c>
      <c r="C155" s="72" t="s">
        <v>107</v>
      </c>
      <c r="D155" s="72" t="s">
        <v>105</v>
      </c>
      <c r="E155" s="73" t="s">
        <v>110</v>
      </c>
      <c r="F155" s="74" t="s">
        <v>111</v>
      </c>
      <c r="G155" s="75" t="s">
        <v>113</v>
      </c>
      <c r="H155" s="74">
        <v>43040</v>
      </c>
      <c r="I155" s="74">
        <v>240</v>
      </c>
      <c r="J155" s="80"/>
      <c r="K155" s="172">
        <f>K156</f>
        <v>6</v>
      </c>
      <c r="L155" s="172">
        <f t="shared" ref="L155" si="111">L156</f>
        <v>0</v>
      </c>
      <c r="M155" s="172">
        <f t="shared" si="100"/>
        <v>0</v>
      </c>
    </row>
    <row r="156" spans="1:13" ht="0.75" hidden="1" customHeight="1" x14ac:dyDescent="0.2">
      <c r="A156" s="91" t="s">
        <v>48</v>
      </c>
      <c r="B156" s="92">
        <f t="shared" si="102"/>
        <v>912</v>
      </c>
      <c r="C156" s="93" t="s">
        <v>107</v>
      </c>
      <c r="D156" s="93" t="s">
        <v>105</v>
      </c>
      <c r="E156" s="94" t="s">
        <v>110</v>
      </c>
      <c r="F156" s="80" t="s">
        <v>111</v>
      </c>
      <c r="G156" s="95" t="s">
        <v>113</v>
      </c>
      <c r="H156" s="80">
        <v>43040</v>
      </c>
      <c r="I156" s="80">
        <v>244</v>
      </c>
      <c r="J156" s="80"/>
      <c r="K156" s="173">
        <f>K157</f>
        <v>6</v>
      </c>
      <c r="L156" s="173">
        <f t="shared" ref="L156" si="112">L157</f>
        <v>0</v>
      </c>
      <c r="M156" s="173">
        <f t="shared" si="100"/>
        <v>0</v>
      </c>
    </row>
    <row r="157" spans="1:13" hidden="1" x14ac:dyDescent="0.2">
      <c r="A157" s="85" t="s">
        <v>73</v>
      </c>
      <c r="B157" s="86">
        <f t="shared" si="102"/>
        <v>912</v>
      </c>
      <c r="C157" s="87" t="s">
        <v>107</v>
      </c>
      <c r="D157" s="87" t="s">
        <v>105</v>
      </c>
      <c r="E157" s="88" t="s">
        <v>110</v>
      </c>
      <c r="F157" s="89" t="s">
        <v>111</v>
      </c>
      <c r="G157" s="90" t="s">
        <v>113</v>
      </c>
      <c r="H157" s="89">
        <v>43040</v>
      </c>
      <c r="I157" s="89">
        <v>244</v>
      </c>
      <c r="J157" s="89">
        <v>226</v>
      </c>
      <c r="K157" s="174">
        <v>6</v>
      </c>
      <c r="L157" s="174"/>
      <c r="M157" s="174">
        <f t="shared" si="100"/>
        <v>0</v>
      </c>
    </row>
    <row r="158" spans="1:13" s="191" customFormat="1" ht="31.5" hidden="1" customHeight="1" x14ac:dyDescent="0.2">
      <c r="A158" s="6" t="s">
        <v>65</v>
      </c>
      <c r="B158" s="71">
        <f t="shared" si="102"/>
        <v>912</v>
      </c>
      <c r="C158" s="72" t="s">
        <v>107</v>
      </c>
      <c r="D158" s="72" t="s">
        <v>105</v>
      </c>
      <c r="E158" s="73" t="s">
        <v>109</v>
      </c>
      <c r="F158" s="74" t="s">
        <v>111</v>
      </c>
      <c r="G158" s="194"/>
      <c r="H158" s="153"/>
      <c r="I158" s="153"/>
      <c r="J158" s="80"/>
      <c r="K158" s="195">
        <f>K159</f>
        <v>0</v>
      </c>
      <c r="L158" s="195">
        <f>L159</f>
        <v>0</v>
      </c>
      <c r="M158" s="195" t="e">
        <f t="shared" si="100"/>
        <v>#DIV/0!</v>
      </c>
    </row>
    <row r="159" spans="1:13" s="191" customFormat="1" ht="40.5" hidden="1" customHeight="1" x14ac:dyDescent="0.2">
      <c r="A159" s="6" t="s">
        <v>66</v>
      </c>
      <c r="B159" s="71">
        <f t="shared" si="102"/>
        <v>912</v>
      </c>
      <c r="C159" s="72" t="s">
        <v>107</v>
      </c>
      <c r="D159" s="72" t="s">
        <v>105</v>
      </c>
      <c r="E159" s="73" t="s">
        <v>109</v>
      </c>
      <c r="F159" s="74" t="s">
        <v>8</v>
      </c>
      <c r="G159" s="74" t="s">
        <v>112</v>
      </c>
      <c r="H159" s="74"/>
      <c r="I159" s="74"/>
      <c r="J159" s="80"/>
      <c r="K159" s="172">
        <f>K160</f>
        <v>0</v>
      </c>
      <c r="L159" s="172">
        <f t="shared" ref="L159:L163" si="113">L160</f>
        <v>0</v>
      </c>
      <c r="M159" s="172" t="e">
        <f t="shared" ref="M159:M164" si="114">L159/K159*100</f>
        <v>#DIV/0!</v>
      </c>
    </row>
    <row r="160" spans="1:13" s="191" customFormat="1" ht="45.75" hidden="1" customHeight="1" x14ac:dyDescent="0.2">
      <c r="A160" s="196" t="s">
        <v>246</v>
      </c>
      <c r="B160" s="71">
        <f t="shared" si="102"/>
        <v>912</v>
      </c>
      <c r="C160" s="72" t="s">
        <v>107</v>
      </c>
      <c r="D160" s="72" t="s">
        <v>105</v>
      </c>
      <c r="E160" s="73" t="s">
        <v>109</v>
      </c>
      <c r="F160" s="74" t="s">
        <v>8</v>
      </c>
      <c r="G160" s="74" t="s">
        <v>112</v>
      </c>
      <c r="H160" s="74" t="s">
        <v>245</v>
      </c>
      <c r="I160" s="74"/>
      <c r="J160" s="80"/>
      <c r="K160" s="172">
        <f>K161</f>
        <v>0</v>
      </c>
      <c r="L160" s="172">
        <f t="shared" si="113"/>
        <v>0</v>
      </c>
      <c r="M160" s="172" t="e">
        <f t="shared" si="114"/>
        <v>#DIV/0!</v>
      </c>
    </row>
    <row r="161" spans="1:13" s="191" customFormat="1" ht="38.25" hidden="1" x14ac:dyDescent="0.2">
      <c r="A161" s="70" t="s">
        <v>46</v>
      </c>
      <c r="B161" s="71">
        <f t="shared" si="102"/>
        <v>912</v>
      </c>
      <c r="C161" s="72" t="s">
        <v>107</v>
      </c>
      <c r="D161" s="72" t="s">
        <v>105</v>
      </c>
      <c r="E161" s="73" t="s">
        <v>109</v>
      </c>
      <c r="F161" s="74" t="s">
        <v>8</v>
      </c>
      <c r="G161" s="74" t="s">
        <v>112</v>
      </c>
      <c r="H161" s="74" t="s">
        <v>245</v>
      </c>
      <c r="I161" s="74">
        <v>200</v>
      </c>
      <c r="J161" s="80"/>
      <c r="K161" s="172">
        <f>K162</f>
        <v>0</v>
      </c>
      <c r="L161" s="172">
        <f t="shared" si="113"/>
        <v>0</v>
      </c>
      <c r="M161" s="172" t="e">
        <f t="shared" si="114"/>
        <v>#DIV/0!</v>
      </c>
    </row>
    <row r="162" spans="1:13" s="191" customFormat="1" ht="37.5" hidden="1" customHeight="1" x14ac:dyDescent="0.2">
      <c r="A162" s="70" t="s">
        <v>47</v>
      </c>
      <c r="B162" s="71">
        <f t="shared" si="102"/>
        <v>912</v>
      </c>
      <c r="C162" s="72" t="s">
        <v>107</v>
      </c>
      <c r="D162" s="72" t="s">
        <v>105</v>
      </c>
      <c r="E162" s="73" t="s">
        <v>109</v>
      </c>
      <c r="F162" s="74" t="s">
        <v>8</v>
      </c>
      <c r="G162" s="74" t="s">
        <v>112</v>
      </c>
      <c r="H162" s="74" t="s">
        <v>245</v>
      </c>
      <c r="I162" s="74">
        <v>240</v>
      </c>
      <c r="J162" s="80"/>
      <c r="K162" s="172">
        <f>K163</f>
        <v>0</v>
      </c>
      <c r="L162" s="172">
        <f t="shared" si="113"/>
        <v>0</v>
      </c>
      <c r="M162" s="172" t="e">
        <f t="shared" si="114"/>
        <v>#DIV/0!</v>
      </c>
    </row>
    <row r="163" spans="1:13" s="191" customFormat="1" ht="25.5" hidden="1" x14ac:dyDescent="0.2">
      <c r="A163" s="91" t="s">
        <v>48</v>
      </c>
      <c r="B163" s="92">
        <f t="shared" si="102"/>
        <v>912</v>
      </c>
      <c r="C163" s="93" t="s">
        <v>107</v>
      </c>
      <c r="D163" s="93" t="s">
        <v>105</v>
      </c>
      <c r="E163" s="94" t="s">
        <v>109</v>
      </c>
      <c r="F163" s="80" t="s">
        <v>8</v>
      </c>
      <c r="G163" s="80" t="s">
        <v>112</v>
      </c>
      <c r="H163" s="80" t="s">
        <v>245</v>
      </c>
      <c r="I163" s="80">
        <v>244</v>
      </c>
      <c r="J163" s="80"/>
      <c r="K163" s="173">
        <f>K164</f>
        <v>0</v>
      </c>
      <c r="L163" s="173">
        <f t="shared" si="113"/>
        <v>0</v>
      </c>
      <c r="M163" s="173" t="e">
        <f t="shared" si="114"/>
        <v>#DIV/0!</v>
      </c>
    </row>
    <row r="164" spans="1:13" s="191" customFormat="1" hidden="1" x14ac:dyDescent="0.2">
      <c r="A164" s="85" t="s">
        <v>73</v>
      </c>
      <c r="B164" s="86">
        <f t="shared" si="102"/>
        <v>912</v>
      </c>
      <c r="C164" s="87" t="s">
        <v>107</v>
      </c>
      <c r="D164" s="87" t="s">
        <v>105</v>
      </c>
      <c r="E164" s="88" t="s">
        <v>109</v>
      </c>
      <c r="F164" s="89" t="s">
        <v>8</v>
      </c>
      <c r="G164" s="89" t="s">
        <v>112</v>
      </c>
      <c r="H164" s="89" t="s">
        <v>245</v>
      </c>
      <c r="I164" s="89">
        <v>244</v>
      </c>
      <c r="J164" s="89">
        <v>226</v>
      </c>
      <c r="K164" s="174"/>
      <c r="L164" s="174"/>
      <c r="M164" s="174" t="e">
        <f t="shared" si="114"/>
        <v>#DIV/0!</v>
      </c>
    </row>
    <row r="165" spans="1:13" ht="13.5" x14ac:dyDescent="0.25">
      <c r="A165" s="96" t="s">
        <v>90</v>
      </c>
      <c r="B165" s="97">
        <f t="shared" si="102"/>
        <v>912</v>
      </c>
      <c r="C165" s="99" t="s">
        <v>17</v>
      </c>
      <c r="D165" s="99"/>
      <c r="E165" s="98"/>
      <c r="F165" s="98"/>
      <c r="G165" s="99"/>
      <c r="H165" s="98"/>
      <c r="I165" s="98" t="s">
        <v>0</v>
      </c>
      <c r="J165" s="100"/>
      <c r="K165" s="175">
        <f t="shared" ref="K165:L177" si="115">K166</f>
        <v>124.6</v>
      </c>
      <c r="L165" s="175">
        <f t="shared" ref="L165" si="116">L166</f>
        <v>41.6</v>
      </c>
      <c r="M165" s="175">
        <f t="shared" si="100"/>
        <v>33.386837881219904</v>
      </c>
    </row>
    <row r="166" spans="1:13" ht="13.5" x14ac:dyDescent="0.25">
      <c r="A166" s="96" t="s">
        <v>91</v>
      </c>
      <c r="B166" s="97">
        <f t="shared" si="102"/>
        <v>912</v>
      </c>
      <c r="C166" s="99" t="s">
        <v>17</v>
      </c>
      <c r="D166" s="99" t="s">
        <v>29</v>
      </c>
      <c r="E166" s="98"/>
      <c r="F166" s="98"/>
      <c r="G166" s="99"/>
      <c r="H166" s="98"/>
      <c r="I166" s="98" t="s">
        <v>0</v>
      </c>
      <c r="J166" s="100"/>
      <c r="K166" s="175">
        <f t="shared" si="115"/>
        <v>124.6</v>
      </c>
      <c r="L166" s="175">
        <f t="shared" ref="L166" si="117">L167</f>
        <v>41.6</v>
      </c>
      <c r="M166" s="175">
        <f t="shared" si="100"/>
        <v>33.386837881219904</v>
      </c>
    </row>
    <row r="167" spans="1:13" ht="38.25" x14ac:dyDescent="0.2">
      <c r="A167" s="70" t="s">
        <v>65</v>
      </c>
      <c r="B167" s="71">
        <f t="shared" si="102"/>
        <v>912</v>
      </c>
      <c r="C167" s="72" t="s">
        <v>17</v>
      </c>
      <c r="D167" s="72" t="s">
        <v>29</v>
      </c>
      <c r="E167" s="73">
        <v>89</v>
      </c>
      <c r="F167" s="74">
        <v>0</v>
      </c>
      <c r="G167" s="75"/>
      <c r="H167" s="74"/>
      <c r="I167" s="74"/>
      <c r="J167" s="80"/>
      <c r="K167" s="172">
        <f t="shared" si="115"/>
        <v>124.6</v>
      </c>
      <c r="L167" s="172">
        <f t="shared" ref="L167" si="118">L168</f>
        <v>41.6</v>
      </c>
      <c r="M167" s="172">
        <f t="shared" si="100"/>
        <v>33.386837881219904</v>
      </c>
    </row>
    <row r="168" spans="1:13" ht="51" x14ac:dyDescent="0.2">
      <c r="A168" s="70" t="s">
        <v>66</v>
      </c>
      <c r="B168" s="71">
        <f t="shared" si="102"/>
        <v>912</v>
      </c>
      <c r="C168" s="72" t="s">
        <v>17</v>
      </c>
      <c r="D168" s="72" t="s">
        <v>29</v>
      </c>
      <c r="E168" s="73">
        <v>89</v>
      </c>
      <c r="F168" s="74">
        <v>1</v>
      </c>
      <c r="G168" s="75"/>
      <c r="H168" s="74"/>
      <c r="I168" s="74"/>
      <c r="J168" s="80"/>
      <c r="K168" s="172">
        <f>K169+K174</f>
        <v>124.6</v>
      </c>
      <c r="L168" s="172">
        <f>L169+L174</f>
        <v>41.6</v>
      </c>
      <c r="M168" s="172">
        <f t="shared" si="100"/>
        <v>33.386837881219904</v>
      </c>
    </row>
    <row r="169" spans="1:13" ht="25.5" x14ac:dyDescent="0.2">
      <c r="A169" s="70" t="s">
        <v>92</v>
      </c>
      <c r="B169" s="71">
        <f t="shared" si="102"/>
        <v>912</v>
      </c>
      <c r="C169" s="72" t="s">
        <v>17</v>
      </c>
      <c r="D169" s="72" t="s">
        <v>29</v>
      </c>
      <c r="E169" s="73">
        <v>89</v>
      </c>
      <c r="F169" s="74">
        <v>1</v>
      </c>
      <c r="G169" s="75" t="s">
        <v>112</v>
      </c>
      <c r="H169" s="74" t="s">
        <v>121</v>
      </c>
      <c r="I169" s="74"/>
      <c r="J169" s="80"/>
      <c r="K169" s="172">
        <f t="shared" si="115"/>
        <v>83</v>
      </c>
      <c r="L169" s="172">
        <f t="shared" ref="L169" si="119">L170</f>
        <v>0</v>
      </c>
      <c r="M169" s="172">
        <f t="shared" si="100"/>
        <v>0</v>
      </c>
    </row>
    <row r="170" spans="1:13" ht="25.5" x14ac:dyDescent="0.2">
      <c r="A170" s="70" t="s">
        <v>93</v>
      </c>
      <c r="B170" s="71">
        <f t="shared" si="102"/>
        <v>912</v>
      </c>
      <c r="C170" s="72" t="s">
        <v>17</v>
      </c>
      <c r="D170" s="72" t="s">
        <v>29</v>
      </c>
      <c r="E170" s="73">
        <v>89</v>
      </c>
      <c r="F170" s="74">
        <v>1</v>
      </c>
      <c r="G170" s="75" t="s">
        <v>112</v>
      </c>
      <c r="H170" s="74" t="s">
        <v>121</v>
      </c>
      <c r="I170" s="74">
        <v>300</v>
      </c>
      <c r="J170" s="80"/>
      <c r="K170" s="172">
        <f t="shared" si="115"/>
        <v>83</v>
      </c>
      <c r="L170" s="172">
        <f t="shared" ref="L170" si="120">L171</f>
        <v>0</v>
      </c>
      <c r="M170" s="172">
        <f t="shared" si="100"/>
        <v>0</v>
      </c>
    </row>
    <row r="171" spans="1:13" ht="22.5" customHeight="1" x14ac:dyDescent="0.2">
      <c r="A171" s="70" t="s">
        <v>94</v>
      </c>
      <c r="B171" s="71">
        <f t="shared" si="102"/>
        <v>912</v>
      </c>
      <c r="C171" s="72" t="s">
        <v>17</v>
      </c>
      <c r="D171" s="72" t="s">
        <v>29</v>
      </c>
      <c r="E171" s="73">
        <v>89</v>
      </c>
      <c r="F171" s="74">
        <v>1</v>
      </c>
      <c r="G171" s="75" t="s">
        <v>112</v>
      </c>
      <c r="H171" s="74" t="s">
        <v>121</v>
      </c>
      <c r="I171" s="74">
        <v>310</v>
      </c>
      <c r="J171" s="80"/>
      <c r="K171" s="172">
        <f t="shared" si="115"/>
        <v>83</v>
      </c>
      <c r="L171" s="172">
        <f t="shared" ref="L171" si="121">L172</f>
        <v>0</v>
      </c>
      <c r="M171" s="172">
        <f t="shared" si="100"/>
        <v>0</v>
      </c>
    </row>
    <row r="172" spans="1:13" ht="25.5" hidden="1" x14ac:dyDescent="0.2">
      <c r="A172" s="91" t="s">
        <v>95</v>
      </c>
      <c r="B172" s="92">
        <f t="shared" si="102"/>
        <v>912</v>
      </c>
      <c r="C172" s="93" t="s">
        <v>17</v>
      </c>
      <c r="D172" s="93" t="s">
        <v>29</v>
      </c>
      <c r="E172" s="94">
        <v>89</v>
      </c>
      <c r="F172" s="80">
        <v>1</v>
      </c>
      <c r="G172" s="95" t="s">
        <v>112</v>
      </c>
      <c r="H172" s="80" t="s">
        <v>121</v>
      </c>
      <c r="I172" s="80">
        <v>312</v>
      </c>
      <c r="J172" s="80"/>
      <c r="K172" s="173">
        <f t="shared" si="115"/>
        <v>83</v>
      </c>
      <c r="L172" s="173">
        <f t="shared" ref="L172" si="122">L173</f>
        <v>0</v>
      </c>
      <c r="M172" s="173">
        <f t="shared" si="100"/>
        <v>0</v>
      </c>
    </row>
    <row r="173" spans="1:13" ht="51" hidden="1" x14ac:dyDescent="0.2">
      <c r="A173" s="85" t="s">
        <v>96</v>
      </c>
      <c r="B173" s="86">
        <f t="shared" si="102"/>
        <v>912</v>
      </c>
      <c r="C173" s="87" t="s">
        <v>17</v>
      </c>
      <c r="D173" s="87" t="s">
        <v>29</v>
      </c>
      <c r="E173" s="88">
        <v>89</v>
      </c>
      <c r="F173" s="89">
        <v>1</v>
      </c>
      <c r="G173" s="90" t="s">
        <v>112</v>
      </c>
      <c r="H173" s="89" t="s">
        <v>121</v>
      </c>
      <c r="I173" s="89">
        <v>312</v>
      </c>
      <c r="J173" s="89">
        <v>264</v>
      </c>
      <c r="K173" s="174">
        <v>83</v>
      </c>
      <c r="L173" s="174">
        <v>0</v>
      </c>
      <c r="M173" s="174">
        <f t="shared" si="100"/>
        <v>0</v>
      </c>
    </row>
    <row r="174" spans="1:13" s="202" customFormat="1" ht="60" x14ac:dyDescent="0.2">
      <c r="A174" s="6" t="s">
        <v>40</v>
      </c>
      <c r="B174" s="71">
        <f t="shared" si="102"/>
        <v>912</v>
      </c>
      <c r="C174" s="72" t="s">
        <v>17</v>
      </c>
      <c r="D174" s="72" t="s">
        <v>29</v>
      </c>
      <c r="E174" s="73">
        <v>89</v>
      </c>
      <c r="F174" s="74">
        <v>1</v>
      </c>
      <c r="G174" s="75" t="s">
        <v>112</v>
      </c>
      <c r="H174" s="74" t="s">
        <v>247</v>
      </c>
      <c r="I174" s="74"/>
      <c r="J174" s="80"/>
      <c r="K174" s="172">
        <f t="shared" si="115"/>
        <v>41.6</v>
      </c>
      <c r="L174" s="172">
        <f t="shared" si="115"/>
        <v>41.6</v>
      </c>
      <c r="M174" s="172">
        <f t="shared" ref="M174:M178" si="123">L174/K174*100</f>
        <v>100</v>
      </c>
    </row>
    <row r="175" spans="1:13" s="202" customFormat="1" ht="25.5" x14ac:dyDescent="0.2">
      <c r="A175" s="70" t="s">
        <v>93</v>
      </c>
      <c r="B175" s="71">
        <f t="shared" si="102"/>
        <v>912</v>
      </c>
      <c r="C175" s="72" t="s">
        <v>17</v>
      </c>
      <c r="D175" s="72" t="s">
        <v>29</v>
      </c>
      <c r="E175" s="73">
        <v>89</v>
      </c>
      <c r="F175" s="74">
        <v>1</v>
      </c>
      <c r="G175" s="75" t="s">
        <v>112</v>
      </c>
      <c r="H175" s="74" t="s">
        <v>114</v>
      </c>
      <c r="I175" s="74">
        <v>300</v>
      </c>
      <c r="J175" s="80"/>
      <c r="K175" s="172">
        <f t="shared" si="115"/>
        <v>41.6</v>
      </c>
      <c r="L175" s="172">
        <f t="shared" si="115"/>
        <v>41.6</v>
      </c>
      <c r="M175" s="172">
        <f t="shared" si="123"/>
        <v>100</v>
      </c>
    </row>
    <row r="176" spans="1:13" s="202" customFormat="1" ht="27.75" customHeight="1" x14ac:dyDescent="0.2">
      <c r="A176" s="70" t="s">
        <v>94</v>
      </c>
      <c r="B176" s="71">
        <f t="shared" si="102"/>
        <v>912</v>
      </c>
      <c r="C176" s="72" t="s">
        <v>17</v>
      </c>
      <c r="D176" s="72" t="s">
        <v>29</v>
      </c>
      <c r="E176" s="73">
        <v>89</v>
      </c>
      <c r="F176" s="74">
        <v>1</v>
      </c>
      <c r="G176" s="75" t="s">
        <v>112</v>
      </c>
      <c r="H176" s="74" t="s">
        <v>114</v>
      </c>
      <c r="I176" s="74">
        <v>310</v>
      </c>
      <c r="J176" s="80"/>
      <c r="K176" s="172">
        <f t="shared" si="115"/>
        <v>41.6</v>
      </c>
      <c r="L176" s="172">
        <f t="shared" si="115"/>
        <v>41.6</v>
      </c>
      <c r="M176" s="172">
        <f t="shared" si="123"/>
        <v>100</v>
      </c>
    </row>
    <row r="177" spans="1:13" s="202" customFormat="1" ht="25.5" hidden="1" x14ac:dyDescent="0.2">
      <c r="A177" s="91" t="s">
        <v>95</v>
      </c>
      <c r="B177" s="92">
        <f t="shared" si="102"/>
        <v>912</v>
      </c>
      <c r="C177" s="93" t="s">
        <v>17</v>
      </c>
      <c r="D177" s="93" t="s">
        <v>29</v>
      </c>
      <c r="E177" s="94">
        <v>89</v>
      </c>
      <c r="F177" s="80">
        <v>1</v>
      </c>
      <c r="G177" s="95" t="s">
        <v>112</v>
      </c>
      <c r="H177" s="80" t="s">
        <v>114</v>
      </c>
      <c r="I177" s="80">
        <v>312</v>
      </c>
      <c r="J177" s="80"/>
      <c r="K177" s="173">
        <f t="shared" si="115"/>
        <v>41.6</v>
      </c>
      <c r="L177" s="173">
        <f t="shared" si="115"/>
        <v>41.6</v>
      </c>
      <c r="M177" s="173">
        <f t="shared" si="123"/>
        <v>100</v>
      </c>
    </row>
    <row r="178" spans="1:13" s="202" customFormat="1" ht="51" hidden="1" x14ac:dyDescent="0.2">
      <c r="A178" s="85" t="s">
        <v>96</v>
      </c>
      <c r="B178" s="86">
        <f t="shared" si="102"/>
        <v>912</v>
      </c>
      <c r="C178" s="87" t="s">
        <v>17</v>
      </c>
      <c r="D178" s="87" t="s">
        <v>29</v>
      </c>
      <c r="E178" s="88">
        <v>89</v>
      </c>
      <c r="F178" s="89">
        <v>1</v>
      </c>
      <c r="G178" s="90" t="s">
        <v>112</v>
      </c>
      <c r="H178" s="89" t="s">
        <v>114</v>
      </c>
      <c r="I178" s="89">
        <v>312</v>
      </c>
      <c r="J178" s="89">
        <v>264</v>
      </c>
      <c r="K178" s="174">
        <v>41.6</v>
      </c>
      <c r="L178" s="174">
        <v>41.6</v>
      </c>
      <c r="M178" s="174">
        <f t="shared" si="123"/>
        <v>100</v>
      </c>
    </row>
    <row r="179" spans="1:13" ht="0.75" hidden="1" customHeight="1" x14ac:dyDescent="0.25">
      <c r="A179" s="96" t="s">
        <v>97</v>
      </c>
      <c r="B179" s="97">
        <f t="shared" si="102"/>
        <v>912</v>
      </c>
      <c r="C179" s="98">
        <v>13</v>
      </c>
      <c r="D179" s="99"/>
      <c r="E179" s="98"/>
      <c r="F179" s="98"/>
      <c r="G179" s="99"/>
      <c r="H179" s="98"/>
      <c r="I179" s="98"/>
      <c r="J179" s="100"/>
      <c r="K179" s="175">
        <f t="shared" ref="K179:K185" si="124">K180</f>
        <v>0</v>
      </c>
      <c r="L179" s="175">
        <f t="shared" ref="L179" si="125">L180</f>
        <v>0</v>
      </c>
      <c r="M179" s="175" t="e">
        <f t="shared" si="100"/>
        <v>#DIV/0!</v>
      </c>
    </row>
    <row r="180" spans="1:13" ht="28.5" hidden="1" customHeight="1" x14ac:dyDescent="0.25">
      <c r="A180" s="96" t="s">
        <v>98</v>
      </c>
      <c r="B180" s="97">
        <f t="shared" si="102"/>
        <v>912</v>
      </c>
      <c r="C180" s="98">
        <v>13</v>
      </c>
      <c r="D180" s="99" t="s">
        <v>29</v>
      </c>
      <c r="E180" s="98"/>
      <c r="F180" s="98"/>
      <c r="G180" s="99"/>
      <c r="H180" s="98"/>
      <c r="I180" s="98"/>
      <c r="J180" s="100"/>
      <c r="K180" s="175">
        <f t="shared" si="124"/>
        <v>0</v>
      </c>
      <c r="L180" s="175">
        <f t="shared" ref="L180" si="126">L181</f>
        <v>0</v>
      </c>
      <c r="M180" s="175" t="e">
        <f t="shared" si="100"/>
        <v>#DIV/0!</v>
      </c>
    </row>
    <row r="181" spans="1:13" ht="38.25" hidden="1" x14ac:dyDescent="0.2">
      <c r="A181" s="70" t="s">
        <v>65</v>
      </c>
      <c r="B181" s="71">
        <f t="shared" si="102"/>
        <v>912</v>
      </c>
      <c r="C181" s="73">
        <v>13</v>
      </c>
      <c r="D181" s="72" t="s">
        <v>29</v>
      </c>
      <c r="E181" s="73" t="s">
        <v>109</v>
      </c>
      <c r="F181" s="74" t="s">
        <v>111</v>
      </c>
      <c r="G181" s="75"/>
      <c r="H181" s="74"/>
      <c r="I181" s="74"/>
      <c r="J181" s="80"/>
      <c r="K181" s="172">
        <f t="shared" si="124"/>
        <v>0</v>
      </c>
      <c r="L181" s="172">
        <f t="shared" ref="L181" si="127">L182</f>
        <v>0</v>
      </c>
      <c r="M181" s="172" t="e">
        <f t="shared" si="100"/>
        <v>#DIV/0!</v>
      </c>
    </row>
    <row r="182" spans="1:13" ht="51" hidden="1" x14ac:dyDescent="0.2">
      <c r="A182" s="70" t="s">
        <v>66</v>
      </c>
      <c r="B182" s="71">
        <f t="shared" si="102"/>
        <v>912</v>
      </c>
      <c r="C182" s="73">
        <v>13</v>
      </c>
      <c r="D182" s="72" t="s">
        <v>29</v>
      </c>
      <c r="E182" s="73">
        <v>89</v>
      </c>
      <c r="F182" s="74">
        <v>1</v>
      </c>
      <c r="G182" s="75"/>
      <c r="H182" s="74"/>
      <c r="I182" s="74"/>
      <c r="J182" s="80"/>
      <c r="K182" s="172">
        <f t="shared" si="124"/>
        <v>0</v>
      </c>
      <c r="L182" s="172">
        <f t="shared" ref="L182" si="128">L183</f>
        <v>0</v>
      </c>
      <c r="M182" s="172" t="e">
        <f t="shared" si="100"/>
        <v>#DIV/0!</v>
      </c>
    </row>
    <row r="183" spans="1:13" ht="25.5" hidden="1" x14ac:dyDescent="0.2">
      <c r="A183" s="70" t="s">
        <v>99</v>
      </c>
      <c r="B183" s="71">
        <f t="shared" si="102"/>
        <v>912</v>
      </c>
      <c r="C183" s="73">
        <v>13</v>
      </c>
      <c r="D183" s="72" t="s">
        <v>29</v>
      </c>
      <c r="E183" s="73" t="s">
        <v>109</v>
      </c>
      <c r="F183" s="74" t="s">
        <v>8</v>
      </c>
      <c r="G183" s="75" t="s">
        <v>112</v>
      </c>
      <c r="H183" s="74" t="s">
        <v>122</v>
      </c>
      <c r="I183" s="74"/>
      <c r="J183" s="80"/>
      <c r="K183" s="172">
        <f t="shared" si="124"/>
        <v>0</v>
      </c>
      <c r="L183" s="172">
        <f t="shared" ref="L183" si="129">L184</f>
        <v>0</v>
      </c>
      <c r="M183" s="172" t="e">
        <f t="shared" si="100"/>
        <v>#DIV/0!</v>
      </c>
    </row>
    <row r="184" spans="1:13" ht="25.5" hidden="1" x14ac:dyDescent="0.2">
      <c r="A184" s="70" t="s">
        <v>100</v>
      </c>
      <c r="B184" s="71">
        <f t="shared" si="102"/>
        <v>912</v>
      </c>
      <c r="C184" s="73">
        <v>13</v>
      </c>
      <c r="D184" s="72" t="s">
        <v>29</v>
      </c>
      <c r="E184" s="73" t="s">
        <v>109</v>
      </c>
      <c r="F184" s="74" t="s">
        <v>8</v>
      </c>
      <c r="G184" s="75" t="s">
        <v>112</v>
      </c>
      <c r="H184" s="74" t="s">
        <v>122</v>
      </c>
      <c r="I184" s="74" t="s">
        <v>131</v>
      </c>
      <c r="J184" s="80"/>
      <c r="K184" s="172">
        <f t="shared" si="124"/>
        <v>0</v>
      </c>
      <c r="L184" s="172">
        <f t="shared" ref="L184" si="130">L185</f>
        <v>0</v>
      </c>
      <c r="M184" s="172" t="e">
        <f t="shared" si="100"/>
        <v>#DIV/0!</v>
      </c>
    </row>
    <row r="185" spans="1:13" ht="13.5" hidden="1" customHeight="1" x14ac:dyDescent="0.2">
      <c r="A185" s="70" t="s">
        <v>101</v>
      </c>
      <c r="B185" s="205">
        <f t="shared" si="102"/>
        <v>912</v>
      </c>
      <c r="C185" s="73">
        <v>13</v>
      </c>
      <c r="D185" s="72" t="s">
        <v>29</v>
      </c>
      <c r="E185" s="73" t="s">
        <v>109</v>
      </c>
      <c r="F185" s="74" t="s">
        <v>8</v>
      </c>
      <c r="G185" s="75" t="s">
        <v>112</v>
      </c>
      <c r="H185" s="74" t="s">
        <v>122</v>
      </c>
      <c r="I185" s="74" t="s">
        <v>132</v>
      </c>
      <c r="J185" s="80"/>
      <c r="K185" s="172">
        <f t="shared" si="124"/>
        <v>0</v>
      </c>
      <c r="L185" s="172">
        <f t="shared" ref="L185" si="131">L186</f>
        <v>0</v>
      </c>
      <c r="M185" s="172" t="e">
        <f t="shared" si="100"/>
        <v>#DIV/0!</v>
      </c>
    </row>
    <row r="186" spans="1:13" hidden="1" x14ac:dyDescent="0.2">
      <c r="A186" s="143" t="s">
        <v>102</v>
      </c>
      <c r="B186" s="204">
        <f t="shared" si="102"/>
        <v>912</v>
      </c>
      <c r="C186" s="144">
        <v>13</v>
      </c>
      <c r="D186" s="145" t="s">
        <v>29</v>
      </c>
      <c r="E186" s="144" t="s">
        <v>109</v>
      </c>
      <c r="F186" s="146" t="s">
        <v>8</v>
      </c>
      <c r="G186" s="147" t="s">
        <v>112</v>
      </c>
      <c r="H186" s="146" t="s">
        <v>122</v>
      </c>
      <c r="I186" s="146" t="s">
        <v>132</v>
      </c>
      <c r="J186" s="146">
        <v>231</v>
      </c>
      <c r="K186" s="176">
        <v>0</v>
      </c>
      <c r="L186" s="176">
        <v>0</v>
      </c>
      <c r="M186" s="176" t="e">
        <f t="shared" si="100"/>
        <v>#DIV/0!</v>
      </c>
    </row>
    <row r="187" spans="1:13" hidden="1" x14ac:dyDescent="0.2">
      <c r="A187" s="148" t="s">
        <v>228</v>
      </c>
      <c r="B187" s="156">
        <f t="shared" si="102"/>
        <v>912</v>
      </c>
      <c r="C187" s="149">
        <v>99</v>
      </c>
      <c r="D187" s="149"/>
      <c r="E187" s="149"/>
      <c r="F187" s="150"/>
      <c r="G187" s="150"/>
      <c r="H187" s="150"/>
      <c r="I187" s="150"/>
      <c r="J187" s="163"/>
      <c r="K187" s="177">
        <f t="shared" ref="K187:K193" si="132">K188</f>
        <v>0</v>
      </c>
      <c r="L187" s="177">
        <f t="shared" ref="L187" si="133">L188</f>
        <v>0</v>
      </c>
      <c r="M187" s="177" t="e">
        <f t="shared" si="100"/>
        <v>#DIV/0!</v>
      </c>
    </row>
    <row r="188" spans="1:13" hidden="1" x14ac:dyDescent="0.2">
      <c r="A188" s="157" t="s">
        <v>228</v>
      </c>
      <c r="B188" s="156">
        <f t="shared" si="102"/>
        <v>912</v>
      </c>
      <c r="C188" s="151" t="s">
        <v>229</v>
      </c>
      <c r="D188" s="151" t="s">
        <v>229</v>
      </c>
      <c r="E188" s="149"/>
      <c r="F188" s="150"/>
      <c r="G188" s="150"/>
      <c r="H188" s="150"/>
      <c r="I188" s="150"/>
      <c r="J188" s="163"/>
      <c r="K188" s="177">
        <f t="shared" si="132"/>
        <v>0</v>
      </c>
      <c r="L188" s="177">
        <f t="shared" ref="L188" si="134">L189</f>
        <v>0</v>
      </c>
      <c r="M188" s="177" t="e">
        <f t="shared" si="100"/>
        <v>#DIV/0!</v>
      </c>
    </row>
    <row r="189" spans="1:13" ht="69.75" hidden="1" customHeight="1" x14ac:dyDescent="0.2">
      <c r="A189" s="158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89" s="156">
        <f t="shared" si="102"/>
        <v>912</v>
      </c>
      <c r="C189" s="153" t="s">
        <v>229</v>
      </c>
      <c r="D189" s="153" t="s">
        <v>229</v>
      </c>
      <c r="E189" s="153" t="s">
        <v>108</v>
      </c>
      <c r="F189" s="74" t="s">
        <v>111</v>
      </c>
      <c r="G189" s="150"/>
      <c r="H189" s="150"/>
      <c r="I189" s="150"/>
      <c r="J189" s="163"/>
      <c r="K189" s="172">
        <f t="shared" si="132"/>
        <v>0</v>
      </c>
      <c r="L189" s="172">
        <f t="shared" ref="L189" si="135">L190</f>
        <v>0</v>
      </c>
      <c r="M189" s="172" t="e">
        <f t="shared" si="100"/>
        <v>#DIV/0!</v>
      </c>
    </row>
    <row r="190" spans="1:13" ht="65.25" customHeight="1" x14ac:dyDescent="0.2">
      <c r="A190" s="148" t="str">
        <f>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90" s="156">
        <f t="shared" si="102"/>
        <v>912</v>
      </c>
      <c r="C190" s="153" t="s">
        <v>229</v>
      </c>
      <c r="D190" s="153" t="s">
        <v>229</v>
      </c>
      <c r="E190" s="153" t="s">
        <v>108</v>
      </c>
      <c r="F190" s="74" t="s">
        <v>8</v>
      </c>
      <c r="G190" s="73"/>
      <c r="H190" s="73"/>
      <c r="I190" s="73"/>
      <c r="J190" s="94"/>
      <c r="K190" s="178">
        <f t="shared" si="132"/>
        <v>0</v>
      </c>
      <c r="L190" s="178">
        <f t="shared" ref="L190" si="136">L191</f>
        <v>0</v>
      </c>
      <c r="M190" s="178" t="e">
        <f t="shared" si="100"/>
        <v>#DIV/0!</v>
      </c>
    </row>
    <row r="191" spans="1:13" x14ac:dyDescent="0.2">
      <c r="A191" s="148" t="s">
        <v>228</v>
      </c>
      <c r="B191" s="156">
        <f t="shared" si="102"/>
        <v>912</v>
      </c>
      <c r="C191" s="149" t="s">
        <v>229</v>
      </c>
      <c r="D191" s="149" t="s">
        <v>229</v>
      </c>
      <c r="E191" s="149" t="s">
        <v>108</v>
      </c>
      <c r="F191" s="150" t="s">
        <v>8</v>
      </c>
      <c r="G191" s="152" t="s">
        <v>112</v>
      </c>
      <c r="H191" s="152" t="s">
        <v>233</v>
      </c>
      <c r="I191" s="150"/>
      <c r="J191" s="163"/>
      <c r="K191" s="177">
        <f t="shared" si="132"/>
        <v>0</v>
      </c>
      <c r="L191" s="177">
        <f t="shared" ref="L191" si="137">L192</f>
        <v>0</v>
      </c>
      <c r="M191" s="177" t="e">
        <f t="shared" si="100"/>
        <v>#DIV/0!</v>
      </c>
    </row>
    <row r="192" spans="1:13" x14ac:dyDescent="0.2">
      <c r="A192" s="154" t="s">
        <v>56</v>
      </c>
      <c r="B192" s="155">
        <f t="shared" si="102"/>
        <v>912</v>
      </c>
      <c r="C192" s="149" t="s">
        <v>229</v>
      </c>
      <c r="D192" s="149" t="s">
        <v>229</v>
      </c>
      <c r="E192" s="149" t="s">
        <v>108</v>
      </c>
      <c r="F192" s="150" t="s">
        <v>8</v>
      </c>
      <c r="G192" s="152" t="s">
        <v>112</v>
      </c>
      <c r="H192" s="152" t="s">
        <v>233</v>
      </c>
      <c r="I192" s="159" t="s">
        <v>127</v>
      </c>
      <c r="J192" s="164"/>
      <c r="K192" s="179">
        <f t="shared" si="132"/>
        <v>0</v>
      </c>
      <c r="L192" s="179">
        <f t="shared" ref="L192" si="138">L193</f>
        <v>0</v>
      </c>
      <c r="M192" s="179" t="e">
        <f t="shared" si="100"/>
        <v>#DIV/0!</v>
      </c>
    </row>
    <row r="193" spans="1:13" x14ac:dyDescent="0.2">
      <c r="A193" s="148" t="s">
        <v>67</v>
      </c>
      <c r="B193" s="156">
        <f t="shared" si="102"/>
        <v>912</v>
      </c>
      <c r="C193" s="149" t="s">
        <v>229</v>
      </c>
      <c r="D193" s="149" t="s">
        <v>229</v>
      </c>
      <c r="E193" s="149" t="s">
        <v>108</v>
      </c>
      <c r="F193" s="150" t="s">
        <v>8</v>
      </c>
      <c r="G193" s="150" t="s">
        <v>112</v>
      </c>
      <c r="H193" s="150" t="s">
        <v>233</v>
      </c>
      <c r="I193" s="152" t="s">
        <v>234</v>
      </c>
      <c r="J193" s="163"/>
      <c r="K193" s="177">
        <f t="shared" si="132"/>
        <v>0</v>
      </c>
      <c r="L193" s="177">
        <f>L194</f>
        <v>0</v>
      </c>
      <c r="M193" s="177" t="e">
        <f t="shared" si="100"/>
        <v>#DIV/0!</v>
      </c>
    </row>
    <row r="194" spans="1:13" x14ac:dyDescent="0.2">
      <c r="A194" s="85" t="s">
        <v>68</v>
      </c>
      <c r="B194" s="160">
        <f t="shared" si="102"/>
        <v>912</v>
      </c>
      <c r="C194" s="161" t="s">
        <v>229</v>
      </c>
      <c r="D194" s="161" t="s">
        <v>229</v>
      </c>
      <c r="E194" s="161" t="s">
        <v>108</v>
      </c>
      <c r="F194" s="161" t="s">
        <v>8</v>
      </c>
      <c r="G194" s="161" t="s">
        <v>112</v>
      </c>
      <c r="H194" s="161" t="s">
        <v>233</v>
      </c>
      <c r="I194" s="162" t="s">
        <v>234</v>
      </c>
      <c r="J194" s="162" t="s">
        <v>128</v>
      </c>
      <c r="K194" s="180"/>
      <c r="L194" s="180"/>
      <c r="M194" s="180" t="e">
        <f t="shared" si="100"/>
        <v>#DIV/0!</v>
      </c>
    </row>
  </sheetData>
  <mergeCells count="12">
    <mergeCell ref="I1:M1"/>
    <mergeCell ref="I2:M2"/>
    <mergeCell ref="A3:M3"/>
    <mergeCell ref="I4:M4"/>
    <mergeCell ref="A5:A6"/>
    <mergeCell ref="B5:B6"/>
    <mergeCell ref="C5:C6"/>
    <mergeCell ref="D5:D6"/>
    <mergeCell ref="E5:H6"/>
    <mergeCell ref="I5:I6"/>
    <mergeCell ref="K5:M5"/>
    <mergeCell ref="J5:J6"/>
  </mergeCells>
  <pageMargins left="0.43307089999999998" right="0.2362205" top="0.70275589999999999" bottom="1.220866" header="0.3" footer="0.3"/>
  <pageSetup paperSize="9" scale="75" orientation="portrait" r:id="rId1"/>
  <headerFooter>
    <oddHeader>&amp;C&amp;P</oddHeader>
  </headerFooter>
  <rowBreaks count="1" manualBreakCount="1">
    <brk id="12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view="pageBreakPreview" zoomScaleNormal="110" zoomScaleSheetLayoutView="100" workbookViewId="0">
      <selection activeCell="P33" sqref="P33"/>
    </sheetView>
  </sheetViews>
  <sheetFormatPr defaultRowHeight="12.75" x14ac:dyDescent="0.2"/>
  <cols>
    <col min="1" max="1" width="43" customWidth="1"/>
    <col min="2" max="2" width="4.1640625" customWidth="1"/>
    <col min="3" max="3" width="5.5" customWidth="1"/>
    <col min="4" max="6" width="4.1640625" customWidth="1"/>
    <col min="7" max="7" width="6.33203125" customWidth="1"/>
    <col min="8" max="8" width="4.1640625" customWidth="1"/>
    <col min="9" max="11" width="14" customWidth="1"/>
  </cols>
  <sheetData>
    <row r="1" spans="1:11" x14ac:dyDescent="0.2">
      <c r="H1" s="226" t="s">
        <v>145</v>
      </c>
      <c r="I1" s="227"/>
      <c r="J1" s="227"/>
      <c r="K1" s="227"/>
    </row>
    <row r="2" spans="1:11" ht="92.25" customHeight="1" x14ac:dyDescent="0.2">
      <c r="A2" s="1" t="s">
        <v>0</v>
      </c>
      <c r="B2" s="1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19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2023 года»</v>
      </c>
      <c r="I2" s="220"/>
      <c r="J2" s="220"/>
      <c r="K2" s="220"/>
    </row>
    <row r="3" spans="1:11" ht="111" customHeight="1" x14ac:dyDescent="0.2">
      <c r="A3" s="221" t="s">
        <v>251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222" t="s">
        <v>1</v>
      </c>
      <c r="I4" s="222"/>
      <c r="J4" s="222"/>
      <c r="K4" s="222"/>
    </row>
    <row r="5" spans="1:11" ht="20.45" customHeight="1" x14ac:dyDescent="0.2">
      <c r="A5" s="223" t="s">
        <v>2</v>
      </c>
      <c r="B5" s="223" t="s">
        <v>3</v>
      </c>
      <c r="C5" s="223" t="s">
        <v>4</v>
      </c>
      <c r="D5" s="223" t="s">
        <v>5</v>
      </c>
      <c r="E5" s="223"/>
      <c r="F5" s="223"/>
      <c r="G5" s="223"/>
      <c r="H5" s="223" t="s">
        <v>6</v>
      </c>
      <c r="I5" s="223" t="s">
        <v>7</v>
      </c>
      <c r="J5" s="223"/>
      <c r="K5" s="223"/>
    </row>
    <row r="6" spans="1:11" ht="29.25" customHeight="1" x14ac:dyDescent="0.2">
      <c r="A6" s="223" t="s">
        <v>0</v>
      </c>
      <c r="B6" s="223" t="s">
        <v>0</v>
      </c>
      <c r="C6" s="223" t="s">
        <v>0</v>
      </c>
      <c r="D6" s="223" t="s">
        <v>0</v>
      </c>
      <c r="E6" s="223"/>
      <c r="F6" s="223"/>
      <c r="G6" s="223"/>
      <c r="H6" s="223" t="s">
        <v>0</v>
      </c>
      <c r="I6" s="190" t="s">
        <v>240</v>
      </c>
      <c r="J6" s="190" t="s">
        <v>241</v>
      </c>
      <c r="K6" s="192" t="s">
        <v>242</v>
      </c>
    </row>
    <row r="7" spans="1:11" ht="13.7" customHeight="1" x14ac:dyDescent="0.2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</row>
    <row r="8" spans="1:11" ht="14.45" customHeight="1" x14ac:dyDescent="0.2">
      <c r="A8" s="5" t="s">
        <v>19</v>
      </c>
      <c r="B8" s="67" t="s">
        <v>0</v>
      </c>
      <c r="C8" s="67" t="s">
        <v>0</v>
      </c>
      <c r="D8" s="67" t="s">
        <v>0</v>
      </c>
      <c r="E8" s="67" t="s">
        <v>0</v>
      </c>
      <c r="F8" s="67" t="s">
        <v>0</v>
      </c>
      <c r="G8" s="67" t="s">
        <v>0</v>
      </c>
      <c r="H8" s="67" t="s">
        <v>0</v>
      </c>
      <c r="I8" s="7">
        <f>I9+I51+I60+I67+I95+I105+I112</f>
        <v>1547.3999999999999</v>
      </c>
      <c r="J8" s="7">
        <f>J9+J51+J60+J67+J95+J105+J112</f>
        <v>895.7</v>
      </c>
      <c r="K8" s="7">
        <f>J8/I8*100</f>
        <v>57.884192839601923</v>
      </c>
    </row>
    <row r="9" spans="1:11" x14ac:dyDescent="0.2">
      <c r="A9" s="8" t="s">
        <v>31</v>
      </c>
      <c r="B9" s="103" t="s">
        <v>29</v>
      </c>
      <c r="C9" s="103"/>
      <c r="D9" s="103"/>
      <c r="E9" s="103"/>
      <c r="F9" s="103"/>
      <c r="G9" s="103"/>
      <c r="H9" s="103"/>
      <c r="I9" s="109">
        <f>I10+I19+I41+I46</f>
        <v>1032.6999999999998</v>
      </c>
      <c r="J9" s="109">
        <f t="shared" ref="J9" si="0">J10+J19+J41+J46</f>
        <v>708.2</v>
      </c>
      <c r="K9" s="109">
        <f t="shared" ref="K9:K73" si="1">J9/I9*100</f>
        <v>68.57751525128306</v>
      </c>
    </row>
    <row r="10" spans="1:11" ht="36" x14ac:dyDescent="0.2">
      <c r="A10" s="102" t="s">
        <v>32</v>
      </c>
      <c r="B10" s="103" t="s">
        <v>29</v>
      </c>
      <c r="C10" s="103" t="s">
        <v>30</v>
      </c>
      <c r="D10" s="103"/>
      <c r="E10" s="103"/>
      <c r="F10" s="103"/>
      <c r="G10" s="103"/>
      <c r="H10" s="103"/>
      <c r="I10" s="109">
        <f>I11</f>
        <v>391</v>
      </c>
      <c r="J10" s="109">
        <f t="shared" ref="J10" si="2">J11</f>
        <v>284</v>
      </c>
      <c r="K10" s="109">
        <f t="shared" si="1"/>
        <v>72.63427109974424</v>
      </c>
    </row>
    <row r="11" spans="1:11" ht="47.25" customHeight="1" x14ac:dyDescent="0.2">
      <c r="A11" s="6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" s="67" t="s">
        <v>29</v>
      </c>
      <c r="C11" s="67" t="s">
        <v>30</v>
      </c>
      <c r="D11" s="67" t="s">
        <v>108</v>
      </c>
      <c r="E11" s="67" t="s">
        <v>111</v>
      </c>
      <c r="F11" s="67"/>
      <c r="G11" s="67"/>
      <c r="H11" s="67"/>
      <c r="I11" s="10">
        <f>I12</f>
        <v>391</v>
      </c>
      <c r="J11" s="10">
        <f t="shared" ref="J11" si="3">J12</f>
        <v>284</v>
      </c>
      <c r="K11" s="10">
        <f t="shared" si="1"/>
        <v>72.63427109974424</v>
      </c>
    </row>
    <row r="12" spans="1:11" ht="48" customHeight="1" x14ac:dyDescent="0.2">
      <c r="A12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2" s="67" t="s">
        <v>29</v>
      </c>
      <c r="C12" s="67" t="s">
        <v>30</v>
      </c>
      <c r="D12" s="67" t="s">
        <v>108</v>
      </c>
      <c r="E12" s="67" t="s">
        <v>8</v>
      </c>
      <c r="F12" s="67"/>
      <c r="G12" s="67"/>
      <c r="H12" s="67"/>
      <c r="I12" s="10">
        <f>I13+I16</f>
        <v>391</v>
      </c>
      <c r="J12" s="10">
        <f t="shared" ref="J12" si="4">J13+J16</f>
        <v>284</v>
      </c>
      <c r="K12" s="10">
        <f t="shared" si="1"/>
        <v>72.63427109974424</v>
      </c>
    </row>
    <row r="13" spans="1:11" ht="24" x14ac:dyDescent="0.2">
      <c r="A13" s="6" t="s">
        <v>33</v>
      </c>
      <c r="B13" s="67" t="s">
        <v>29</v>
      </c>
      <c r="C13" s="67" t="s">
        <v>30</v>
      </c>
      <c r="D13" s="67" t="s">
        <v>108</v>
      </c>
      <c r="E13" s="67" t="s">
        <v>8</v>
      </c>
      <c r="F13" s="67" t="s">
        <v>112</v>
      </c>
      <c r="G13" s="67">
        <v>41150</v>
      </c>
      <c r="H13" s="67"/>
      <c r="I13" s="10">
        <f>I14</f>
        <v>306</v>
      </c>
      <c r="J13" s="10">
        <f t="shared" ref="J13" si="5">J14</f>
        <v>284</v>
      </c>
      <c r="K13" s="10">
        <f t="shared" si="1"/>
        <v>92.810457516339866</v>
      </c>
    </row>
    <row r="14" spans="1:11" ht="60.75" customHeight="1" x14ac:dyDescent="0.2">
      <c r="A14" s="6" t="s">
        <v>34</v>
      </c>
      <c r="B14" s="67" t="s">
        <v>29</v>
      </c>
      <c r="C14" s="67" t="s">
        <v>30</v>
      </c>
      <c r="D14" s="67" t="s">
        <v>108</v>
      </c>
      <c r="E14" s="67" t="s">
        <v>8</v>
      </c>
      <c r="F14" s="67" t="s">
        <v>112</v>
      </c>
      <c r="G14" s="67">
        <v>41150</v>
      </c>
      <c r="H14" s="67">
        <v>100</v>
      </c>
      <c r="I14" s="10">
        <f>I15</f>
        <v>306</v>
      </c>
      <c r="J14" s="10">
        <f t="shared" ref="J14" si="6">J15</f>
        <v>284</v>
      </c>
      <c r="K14" s="10">
        <f t="shared" si="1"/>
        <v>92.810457516339866</v>
      </c>
    </row>
    <row r="15" spans="1:11" ht="24" x14ac:dyDescent="0.2">
      <c r="A15" s="6" t="s">
        <v>35</v>
      </c>
      <c r="B15" s="67" t="s">
        <v>29</v>
      </c>
      <c r="C15" s="67" t="s">
        <v>30</v>
      </c>
      <c r="D15" s="67" t="s">
        <v>108</v>
      </c>
      <c r="E15" s="67" t="s">
        <v>8</v>
      </c>
      <c r="F15" s="67" t="s">
        <v>112</v>
      </c>
      <c r="G15" s="67">
        <v>41150</v>
      </c>
      <c r="H15" s="67">
        <v>120</v>
      </c>
      <c r="I15" s="10">
        <f>'Приложение 2'!K16</f>
        <v>306</v>
      </c>
      <c r="J15" s="10">
        <f>'Приложение 2'!L16</f>
        <v>284</v>
      </c>
      <c r="K15" s="10">
        <f t="shared" si="1"/>
        <v>92.810457516339866</v>
      </c>
    </row>
    <row r="16" spans="1:11" ht="48" x14ac:dyDescent="0.2">
      <c r="A16" s="6" t="s">
        <v>40</v>
      </c>
      <c r="B16" s="67" t="s">
        <v>29</v>
      </c>
      <c r="C16" s="67" t="s">
        <v>30</v>
      </c>
      <c r="D16" s="67" t="s">
        <v>108</v>
      </c>
      <c r="E16" s="67" t="s">
        <v>8</v>
      </c>
      <c r="F16" s="67" t="s">
        <v>112</v>
      </c>
      <c r="G16" s="67" t="s">
        <v>114</v>
      </c>
      <c r="H16" s="67"/>
      <c r="I16" s="10">
        <f>I17</f>
        <v>85</v>
      </c>
      <c r="J16" s="10">
        <f t="shared" ref="J16" si="7">J17</f>
        <v>0</v>
      </c>
      <c r="K16" s="10">
        <f t="shared" si="1"/>
        <v>0</v>
      </c>
    </row>
    <row r="17" spans="1:11" ht="59.25" customHeight="1" x14ac:dyDescent="0.2">
      <c r="A17" s="9" t="s">
        <v>34</v>
      </c>
      <c r="B17" s="67" t="s">
        <v>29</v>
      </c>
      <c r="C17" s="67" t="s">
        <v>30</v>
      </c>
      <c r="D17" s="67" t="s">
        <v>108</v>
      </c>
      <c r="E17" s="67" t="s">
        <v>8</v>
      </c>
      <c r="F17" s="67" t="s">
        <v>112</v>
      </c>
      <c r="G17" s="107" t="s">
        <v>114</v>
      </c>
      <c r="H17" s="67" t="s">
        <v>123</v>
      </c>
      <c r="I17" s="10">
        <f>I18</f>
        <v>85</v>
      </c>
      <c r="J17" s="10">
        <f t="shared" ref="J17" si="8">J18</f>
        <v>0</v>
      </c>
      <c r="K17" s="10">
        <f t="shared" si="1"/>
        <v>0</v>
      </c>
    </row>
    <row r="18" spans="1:11" ht="24" x14ac:dyDescent="0.2">
      <c r="A18" s="6" t="s">
        <v>35</v>
      </c>
      <c r="B18" s="67" t="s">
        <v>29</v>
      </c>
      <c r="C18" s="67" t="s">
        <v>30</v>
      </c>
      <c r="D18" s="67" t="s">
        <v>108</v>
      </c>
      <c r="E18" s="67" t="s">
        <v>8</v>
      </c>
      <c r="F18" s="67" t="s">
        <v>112</v>
      </c>
      <c r="G18" s="107" t="s">
        <v>114</v>
      </c>
      <c r="H18" s="67" t="s">
        <v>124</v>
      </c>
      <c r="I18" s="10">
        <f>'Приложение 2'!K23</f>
        <v>85</v>
      </c>
      <c r="J18" s="10">
        <f>'Приложение 2'!L23</f>
        <v>0</v>
      </c>
      <c r="K18" s="10">
        <f t="shared" si="1"/>
        <v>0</v>
      </c>
    </row>
    <row r="19" spans="1:11" ht="60" x14ac:dyDescent="0.2">
      <c r="A19" s="101" t="s">
        <v>41</v>
      </c>
      <c r="B19" s="103" t="s">
        <v>29</v>
      </c>
      <c r="C19" s="103" t="s">
        <v>103</v>
      </c>
      <c r="D19" s="103"/>
      <c r="E19" s="103"/>
      <c r="F19" s="103"/>
      <c r="G19" s="110"/>
      <c r="H19" s="103"/>
      <c r="I19" s="109">
        <f>I20</f>
        <v>639.69999999999993</v>
      </c>
      <c r="J19" s="109">
        <f t="shared" ref="J19" si="9">J20</f>
        <v>424.2</v>
      </c>
      <c r="K19" s="109">
        <f t="shared" si="1"/>
        <v>66.312333906518688</v>
      </c>
    </row>
    <row r="20" spans="1:11" ht="52.5" customHeight="1" x14ac:dyDescent="0.2">
      <c r="A20" s="6" t="str">
        <f>'Приложение 2'!$A$29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0" s="67" t="s">
        <v>29</v>
      </c>
      <c r="C20" s="67" t="s">
        <v>103</v>
      </c>
      <c r="D20" s="67">
        <v>65</v>
      </c>
      <c r="E20" s="67">
        <v>0</v>
      </c>
      <c r="F20" s="67"/>
      <c r="G20" s="107"/>
      <c r="H20" s="67"/>
      <c r="I20" s="10">
        <f>I21</f>
        <v>639.69999999999993</v>
      </c>
      <c r="J20" s="10">
        <f t="shared" ref="J20" si="10">J21</f>
        <v>424.2</v>
      </c>
      <c r="K20" s="10">
        <f t="shared" si="1"/>
        <v>66.312333906518688</v>
      </c>
    </row>
    <row r="21" spans="1:11" ht="51.75" customHeight="1" x14ac:dyDescent="0.2">
      <c r="A21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21" s="67" t="s">
        <v>29</v>
      </c>
      <c r="C21" s="67" t="s">
        <v>103</v>
      </c>
      <c r="D21" s="67">
        <v>65</v>
      </c>
      <c r="E21" s="67">
        <v>2</v>
      </c>
      <c r="F21" s="67"/>
      <c r="G21" s="107"/>
      <c r="H21" s="67"/>
      <c r="I21" s="10">
        <f>I22+I25+I33+I38</f>
        <v>639.69999999999993</v>
      </c>
      <c r="J21" s="10">
        <f t="shared" ref="J21" si="11">J22+J25+J33+J38</f>
        <v>424.2</v>
      </c>
      <c r="K21" s="10">
        <f t="shared" si="1"/>
        <v>66.312333906518688</v>
      </c>
    </row>
    <row r="22" spans="1:11" ht="24" x14ac:dyDescent="0.2">
      <c r="A22" s="6" t="s">
        <v>42</v>
      </c>
      <c r="B22" s="67" t="s">
        <v>29</v>
      </c>
      <c r="C22" s="67" t="s">
        <v>103</v>
      </c>
      <c r="D22" s="67">
        <v>65</v>
      </c>
      <c r="E22" s="67">
        <v>2</v>
      </c>
      <c r="F22" s="67" t="s">
        <v>112</v>
      </c>
      <c r="G22" s="107">
        <v>41110</v>
      </c>
      <c r="H22" s="67"/>
      <c r="I22" s="10">
        <f>I23</f>
        <v>338.5</v>
      </c>
      <c r="J22" s="10">
        <f t="shared" ref="J22" si="12">J23</f>
        <v>304.5</v>
      </c>
      <c r="K22" s="10">
        <f t="shared" si="1"/>
        <v>89.955686853766608</v>
      </c>
    </row>
    <row r="23" spans="1:11" ht="58.5" customHeight="1" x14ac:dyDescent="0.2">
      <c r="A23" s="6" t="s">
        <v>34</v>
      </c>
      <c r="B23" s="67" t="s">
        <v>29</v>
      </c>
      <c r="C23" s="67" t="s">
        <v>103</v>
      </c>
      <c r="D23" s="67">
        <v>65</v>
      </c>
      <c r="E23" s="67">
        <v>2</v>
      </c>
      <c r="F23" s="67" t="s">
        <v>112</v>
      </c>
      <c r="G23" s="107">
        <v>41110</v>
      </c>
      <c r="H23" s="67">
        <v>100</v>
      </c>
      <c r="I23" s="10">
        <f>I24</f>
        <v>338.5</v>
      </c>
      <c r="J23" s="10">
        <f t="shared" ref="J23" si="13">J24</f>
        <v>304.5</v>
      </c>
      <c r="K23" s="10">
        <f t="shared" si="1"/>
        <v>89.955686853766608</v>
      </c>
    </row>
    <row r="24" spans="1:11" ht="24" x14ac:dyDescent="0.2">
      <c r="A24" s="6" t="s">
        <v>35</v>
      </c>
      <c r="B24" s="67" t="s">
        <v>29</v>
      </c>
      <c r="C24" s="67" t="s">
        <v>103</v>
      </c>
      <c r="D24" s="67">
        <v>65</v>
      </c>
      <c r="E24" s="67">
        <v>2</v>
      </c>
      <c r="F24" s="67" t="s">
        <v>112</v>
      </c>
      <c r="G24" s="107">
        <v>41110</v>
      </c>
      <c r="H24" s="67">
        <v>120</v>
      </c>
      <c r="I24" s="10">
        <f>'Приложение 2'!K33</f>
        <v>338.5</v>
      </c>
      <c r="J24" s="10">
        <f>'Приложение 2'!L33</f>
        <v>304.5</v>
      </c>
      <c r="K24" s="10">
        <f t="shared" si="1"/>
        <v>89.955686853766608</v>
      </c>
    </row>
    <row r="25" spans="1:11" ht="24" x14ac:dyDescent="0.2">
      <c r="A25" s="6" t="s">
        <v>43</v>
      </c>
      <c r="B25" s="67" t="s">
        <v>29</v>
      </c>
      <c r="C25" s="67" t="s">
        <v>103</v>
      </c>
      <c r="D25" s="67">
        <v>65</v>
      </c>
      <c r="E25" s="67">
        <v>2</v>
      </c>
      <c r="F25" s="67" t="s">
        <v>112</v>
      </c>
      <c r="G25" s="107" t="s">
        <v>115</v>
      </c>
      <c r="H25" s="67"/>
      <c r="I25" s="10">
        <f>I26+I28+I30</f>
        <v>202.49999999999997</v>
      </c>
      <c r="J25" s="10">
        <f t="shared" ref="J25" si="14">J26+J28+J30</f>
        <v>111.9</v>
      </c>
      <c r="K25" s="10">
        <f t="shared" si="1"/>
        <v>55.259259259259274</v>
      </c>
    </row>
    <row r="26" spans="1:11" ht="59.25" hidden="1" customHeight="1" x14ac:dyDescent="0.2">
      <c r="A26" s="6" t="s">
        <v>34</v>
      </c>
      <c r="B26" s="67" t="s">
        <v>29</v>
      </c>
      <c r="C26" s="67" t="s">
        <v>103</v>
      </c>
      <c r="D26" s="67">
        <v>65</v>
      </c>
      <c r="E26" s="67">
        <v>2</v>
      </c>
      <c r="F26" s="67" t="s">
        <v>112</v>
      </c>
      <c r="G26" s="107" t="s">
        <v>115</v>
      </c>
      <c r="H26" s="67">
        <v>100</v>
      </c>
      <c r="I26" s="10">
        <f>I27</f>
        <v>0.6</v>
      </c>
      <c r="J26" s="10">
        <f t="shared" ref="J26" si="15">J27</f>
        <v>0</v>
      </c>
      <c r="K26" s="10">
        <f t="shared" si="1"/>
        <v>0</v>
      </c>
    </row>
    <row r="27" spans="1:11" ht="24" hidden="1" x14ac:dyDescent="0.2">
      <c r="A27" s="9" t="s">
        <v>35</v>
      </c>
      <c r="B27" s="67" t="s">
        <v>29</v>
      </c>
      <c r="C27" s="67" t="s">
        <v>103</v>
      </c>
      <c r="D27" s="67">
        <v>65</v>
      </c>
      <c r="E27" s="67">
        <v>2</v>
      </c>
      <c r="F27" s="67" t="s">
        <v>112</v>
      </c>
      <c r="G27" s="67" t="s">
        <v>115</v>
      </c>
      <c r="H27" s="67">
        <v>120</v>
      </c>
      <c r="I27" s="10">
        <f>'Приложение 2'!K40</f>
        <v>0.6</v>
      </c>
      <c r="J27" s="10">
        <f>'Приложение 2'!L40</f>
        <v>0</v>
      </c>
      <c r="K27" s="10">
        <f t="shared" si="1"/>
        <v>0</v>
      </c>
    </row>
    <row r="28" spans="1:11" ht="24" x14ac:dyDescent="0.2">
      <c r="A28" s="6" t="s">
        <v>46</v>
      </c>
      <c r="B28" s="67" t="s">
        <v>29</v>
      </c>
      <c r="C28" s="67" t="s">
        <v>103</v>
      </c>
      <c r="D28" s="67">
        <v>65</v>
      </c>
      <c r="E28" s="67">
        <v>2</v>
      </c>
      <c r="F28" s="67" t="s">
        <v>112</v>
      </c>
      <c r="G28" s="67" t="s">
        <v>115</v>
      </c>
      <c r="H28" s="67">
        <v>200</v>
      </c>
      <c r="I28" s="10">
        <f>I29</f>
        <v>174.39999999999998</v>
      </c>
      <c r="J28" s="10">
        <f t="shared" ref="J28" si="16">J29</f>
        <v>110.4</v>
      </c>
      <c r="K28" s="10">
        <f t="shared" si="1"/>
        <v>63.302752293577988</v>
      </c>
    </row>
    <row r="29" spans="1:11" ht="36" x14ac:dyDescent="0.2">
      <c r="A29" s="6" t="s">
        <v>47</v>
      </c>
      <c r="B29" s="67" t="s">
        <v>29</v>
      </c>
      <c r="C29" s="67" t="s">
        <v>103</v>
      </c>
      <c r="D29" s="67">
        <v>65</v>
      </c>
      <c r="E29" s="67">
        <v>2</v>
      </c>
      <c r="F29" s="67" t="s">
        <v>112</v>
      </c>
      <c r="G29" s="67" t="s">
        <v>115</v>
      </c>
      <c r="H29" s="67">
        <v>240</v>
      </c>
      <c r="I29" s="10">
        <f>'Приложение 2'!K44</f>
        <v>174.39999999999998</v>
      </c>
      <c r="J29" s="10">
        <f>'Приложение 2'!L44</f>
        <v>110.4</v>
      </c>
      <c r="K29" s="10">
        <f t="shared" si="1"/>
        <v>63.302752293577988</v>
      </c>
    </row>
    <row r="30" spans="1:11" x14ac:dyDescent="0.2">
      <c r="A30" s="6" t="s">
        <v>56</v>
      </c>
      <c r="B30" s="67" t="s">
        <v>29</v>
      </c>
      <c r="C30" s="67" t="s">
        <v>103</v>
      </c>
      <c r="D30" s="67">
        <v>65</v>
      </c>
      <c r="E30" s="67">
        <v>2</v>
      </c>
      <c r="F30" s="67" t="s">
        <v>112</v>
      </c>
      <c r="G30" s="107" t="s">
        <v>115</v>
      </c>
      <c r="H30" s="67" t="s">
        <v>127</v>
      </c>
      <c r="I30" s="10">
        <f>I32+I31</f>
        <v>27.5</v>
      </c>
      <c r="J30" s="10">
        <f>J32+J31</f>
        <v>1.5</v>
      </c>
      <c r="K30" s="10">
        <f t="shared" si="1"/>
        <v>5.4545454545454541</v>
      </c>
    </row>
    <row r="31" spans="1:11" s="210" customFormat="1" x14ac:dyDescent="0.2">
      <c r="A31" s="6" t="s">
        <v>259</v>
      </c>
      <c r="B31" s="67" t="s">
        <v>29</v>
      </c>
      <c r="C31" s="67" t="s">
        <v>103</v>
      </c>
      <c r="D31" s="67">
        <v>65</v>
      </c>
      <c r="E31" s="67">
        <v>2</v>
      </c>
      <c r="F31" s="67" t="s">
        <v>112</v>
      </c>
      <c r="G31" s="107" t="s">
        <v>115</v>
      </c>
      <c r="H31" s="67" t="s">
        <v>255</v>
      </c>
      <c r="I31" s="10">
        <f>'Приложение 2'!K58</f>
        <v>1</v>
      </c>
      <c r="J31" s="10">
        <f>'Приложение 2'!L58</f>
        <v>1</v>
      </c>
      <c r="K31" s="10">
        <f t="shared" ref="K31" si="17">J31/I31*100</f>
        <v>100</v>
      </c>
    </row>
    <row r="32" spans="1:11" x14ac:dyDescent="0.2">
      <c r="A32" s="6" t="s">
        <v>57</v>
      </c>
      <c r="B32" s="67" t="s">
        <v>29</v>
      </c>
      <c r="C32" s="67" t="s">
        <v>103</v>
      </c>
      <c r="D32" s="67">
        <v>65</v>
      </c>
      <c r="E32" s="67">
        <v>2</v>
      </c>
      <c r="F32" s="67" t="s">
        <v>112</v>
      </c>
      <c r="G32" s="107" t="s">
        <v>115</v>
      </c>
      <c r="H32" s="67">
        <v>850</v>
      </c>
      <c r="I32" s="10">
        <f>'Приложение 2'!K59</f>
        <v>26.5</v>
      </c>
      <c r="J32" s="10">
        <f>'Приложение 2'!L59</f>
        <v>0.5</v>
      </c>
      <c r="K32" s="10">
        <f t="shared" si="1"/>
        <v>1.8867924528301887</v>
      </c>
    </row>
    <row r="33" spans="1:11" ht="48" x14ac:dyDescent="0.2">
      <c r="A33" s="6" t="s">
        <v>40</v>
      </c>
      <c r="B33" s="67" t="s">
        <v>29</v>
      </c>
      <c r="C33" s="67" t="s">
        <v>103</v>
      </c>
      <c r="D33" s="67">
        <v>65</v>
      </c>
      <c r="E33" s="67">
        <v>2</v>
      </c>
      <c r="F33" s="67" t="s">
        <v>112</v>
      </c>
      <c r="G33" s="107" t="s">
        <v>114</v>
      </c>
      <c r="H33" s="67"/>
      <c r="I33" s="10">
        <f>I34+I36</f>
        <v>98.4</v>
      </c>
      <c r="J33" s="10">
        <f t="shared" ref="J33" si="18">J34+J36</f>
        <v>7.8</v>
      </c>
      <c r="K33" s="10">
        <f t="shared" si="1"/>
        <v>7.926829268292682</v>
      </c>
    </row>
    <row r="34" spans="1:11" ht="60" customHeight="1" x14ac:dyDescent="0.2">
      <c r="A34" s="6" t="s">
        <v>34</v>
      </c>
      <c r="B34" s="67" t="s">
        <v>29</v>
      </c>
      <c r="C34" s="67" t="s">
        <v>103</v>
      </c>
      <c r="D34" s="67">
        <v>65</v>
      </c>
      <c r="E34" s="67">
        <v>2</v>
      </c>
      <c r="F34" s="67" t="s">
        <v>112</v>
      </c>
      <c r="G34" s="107" t="s">
        <v>114</v>
      </c>
      <c r="H34" s="67" t="s">
        <v>123</v>
      </c>
      <c r="I34" s="10">
        <f>I35</f>
        <v>98.4</v>
      </c>
      <c r="J34" s="10">
        <f t="shared" ref="J34" si="19">J35</f>
        <v>7.8</v>
      </c>
      <c r="K34" s="10">
        <f t="shared" si="1"/>
        <v>7.926829268292682</v>
      </c>
    </row>
    <row r="35" spans="1:11" ht="24" x14ac:dyDescent="0.2">
      <c r="A35" s="6" t="s">
        <v>35</v>
      </c>
      <c r="B35" s="67" t="s">
        <v>29</v>
      </c>
      <c r="C35" s="67" t="s">
        <v>103</v>
      </c>
      <c r="D35" s="67">
        <v>65</v>
      </c>
      <c r="E35" s="67">
        <v>2</v>
      </c>
      <c r="F35" s="67" t="s">
        <v>112</v>
      </c>
      <c r="G35" s="107" t="s">
        <v>114</v>
      </c>
      <c r="H35" s="67" t="s">
        <v>124</v>
      </c>
      <c r="I35" s="10">
        <f>'Приложение 2'!K68</f>
        <v>98.4</v>
      </c>
      <c r="J35" s="10">
        <f>'Приложение 2'!L68</f>
        <v>7.8</v>
      </c>
      <c r="K35" s="10">
        <f t="shared" si="1"/>
        <v>7.926829268292682</v>
      </c>
    </row>
    <row r="36" spans="1:11" ht="27.75" hidden="1" customHeight="1" x14ac:dyDescent="0.2">
      <c r="A36" s="6" t="s">
        <v>62</v>
      </c>
      <c r="B36" s="67" t="s">
        <v>29</v>
      </c>
      <c r="C36" s="67" t="s">
        <v>103</v>
      </c>
      <c r="D36" s="67">
        <v>65</v>
      </c>
      <c r="E36" s="67">
        <v>2</v>
      </c>
      <c r="F36" s="67" t="s">
        <v>112</v>
      </c>
      <c r="G36" s="67" t="s">
        <v>114</v>
      </c>
      <c r="H36" s="67">
        <v>200</v>
      </c>
      <c r="I36" s="10">
        <f>I37</f>
        <v>0</v>
      </c>
      <c r="J36" s="10">
        <f t="shared" ref="J36" si="20">J37</f>
        <v>0</v>
      </c>
      <c r="K36" s="10" t="e">
        <f t="shared" si="1"/>
        <v>#DIV/0!</v>
      </c>
    </row>
    <row r="37" spans="1:11" ht="36" hidden="1" x14ac:dyDescent="0.2">
      <c r="A37" s="6" t="s">
        <v>47</v>
      </c>
      <c r="B37" s="67" t="s">
        <v>29</v>
      </c>
      <c r="C37" s="67" t="s">
        <v>103</v>
      </c>
      <c r="D37" s="67">
        <v>65</v>
      </c>
      <c r="E37" s="67">
        <v>2</v>
      </c>
      <c r="F37" s="67" t="s">
        <v>112</v>
      </c>
      <c r="G37" s="107" t="s">
        <v>114</v>
      </c>
      <c r="H37" s="67">
        <v>240</v>
      </c>
      <c r="I37" s="10">
        <f>'Приложение 2'!K74</f>
        <v>0</v>
      </c>
      <c r="J37" s="10">
        <f>'Приложение 2'!L74</f>
        <v>0</v>
      </c>
      <c r="K37" s="10" t="e">
        <f t="shared" si="1"/>
        <v>#DIV/0!</v>
      </c>
    </row>
    <row r="38" spans="1:11" ht="96" x14ac:dyDescent="0.2">
      <c r="A38" s="6" t="s">
        <v>63</v>
      </c>
      <c r="B38" s="67" t="s">
        <v>29</v>
      </c>
      <c r="C38" s="67" t="s">
        <v>103</v>
      </c>
      <c r="D38" s="67">
        <v>65</v>
      </c>
      <c r="E38" s="67">
        <v>2</v>
      </c>
      <c r="F38" s="67" t="s">
        <v>112</v>
      </c>
      <c r="G38" s="107" t="s">
        <v>116</v>
      </c>
      <c r="H38" s="67"/>
      <c r="I38" s="10">
        <f>I39</f>
        <v>0.3</v>
      </c>
      <c r="J38" s="10">
        <f t="shared" ref="J38" si="21">J39</f>
        <v>0</v>
      </c>
      <c r="K38" s="10">
        <f t="shared" si="1"/>
        <v>0</v>
      </c>
    </row>
    <row r="39" spans="1:11" ht="24" x14ac:dyDescent="0.2">
      <c r="A39" s="6" t="s">
        <v>46</v>
      </c>
      <c r="B39" s="67" t="s">
        <v>29</v>
      </c>
      <c r="C39" s="67" t="s">
        <v>103</v>
      </c>
      <c r="D39" s="67">
        <v>65</v>
      </c>
      <c r="E39" s="67">
        <v>2</v>
      </c>
      <c r="F39" s="67" t="s">
        <v>112</v>
      </c>
      <c r="G39" s="107" t="s">
        <v>116</v>
      </c>
      <c r="H39" s="67">
        <v>200</v>
      </c>
      <c r="I39" s="10">
        <f>I40</f>
        <v>0.3</v>
      </c>
      <c r="J39" s="10">
        <f t="shared" ref="J39" si="22">J40</f>
        <v>0</v>
      </c>
      <c r="K39" s="10">
        <f t="shared" si="1"/>
        <v>0</v>
      </c>
    </row>
    <row r="40" spans="1:11" ht="35.25" customHeight="1" x14ac:dyDescent="0.2">
      <c r="A40" s="6" t="s">
        <v>47</v>
      </c>
      <c r="B40" s="67" t="s">
        <v>29</v>
      </c>
      <c r="C40" s="67" t="s">
        <v>103</v>
      </c>
      <c r="D40" s="67">
        <v>65</v>
      </c>
      <c r="E40" s="67">
        <v>2</v>
      </c>
      <c r="F40" s="67" t="s">
        <v>112</v>
      </c>
      <c r="G40" s="107" t="s">
        <v>116</v>
      </c>
      <c r="H40" s="67">
        <v>240</v>
      </c>
      <c r="I40" s="10">
        <f>'Приложение 2'!K79</f>
        <v>0.3</v>
      </c>
      <c r="J40" s="10">
        <f>'Приложение 2'!L79</f>
        <v>0</v>
      </c>
      <c r="K40" s="10">
        <f t="shared" si="1"/>
        <v>0</v>
      </c>
    </row>
    <row r="41" spans="1:11" hidden="1" x14ac:dyDescent="0.2">
      <c r="A41" s="101" t="s">
        <v>64</v>
      </c>
      <c r="B41" s="103" t="s">
        <v>29</v>
      </c>
      <c r="C41" s="103" t="s">
        <v>18</v>
      </c>
      <c r="D41" s="103"/>
      <c r="E41" s="103"/>
      <c r="F41" s="103"/>
      <c r="G41" s="110"/>
      <c r="H41" s="103" t="s">
        <v>0</v>
      </c>
      <c r="I41" s="109">
        <f>I42</f>
        <v>1</v>
      </c>
      <c r="J41" s="109">
        <f t="shared" ref="J41" si="23">J42</f>
        <v>0</v>
      </c>
      <c r="K41" s="109">
        <f t="shared" si="1"/>
        <v>0</v>
      </c>
    </row>
    <row r="42" spans="1:11" ht="24" hidden="1" x14ac:dyDescent="0.2">
      <c r="A42" s="6" t="s">
        <v>65</v>
      </c>
      <c r="B42" s="67" t="s">
        <v>29</v>
      </c>
      <c r="C42" s="67" t="s">
        <v>18</v>
      </c>
      <c r="D42" s="67">
        <v>89</v>
      </c>
      <c r="E42" s="67">
        <v>0</v>
      </c>
      <c r="F42" s="67"/>
      <c r="G42" s="67"/>
      <c r="H42" s="67" t="s">
        <v>0</v>
      </c>
      <c r="I42" s="10">
        <f>I43</f>
        <v>1</v>
      </c>
      <c r="J42" s="10">
        <f t="shared" ref="J42" si="24">J43</f>
        <v>0</v>
      </c>
      <c r="K42" s="10">
        <f t="shared" si="1"/>
        <v>0</v>
      </c>
    </row>
    <row r="43" spans="1:11" ht="36" hidden="1" x14ac:dyDescent="0.2">
      <c r="A43" s="6" t="s">
        <v>66</v>
      </c>
      <c r="B43" s="67" t="s">
        <v>29</v>
      </c>
      <c r="C43" s="67" t="s">
        <v>18</v>
      </c>
      <c r="D43" s="67">
        <v>89</v>
      </c>
      <c r="E43" s="67">
        <v>1</v>
      </c>
      <c r="F43" s="67"/>
      <c r="G43" s="67"/>
      <c r="H43" s="67" t="s">
        <v>0</v>
      </c>
      <c r="I43" s="10">
        <f>I44</f>
        <v>1</v>
      </c>
      <c r="J43" s="10">
        <f t="shared" ref="J43" si="25">J44</f>
        <v>0</v>
      </c>
      <c r="K43" s="10">
        <f t="shared" si="1"/>
        <v>0</v>
      </c>
    </row>
    <row r="44" spans="1:11" ht="24" hidden="1" x14ac:dyDescent="0.2">
      <c r="A44" s="6" t="str">
        <f>'Приложение 2'!$A$85</f>
        <v xml:space="preserve">Резервный фонд администрации Гузынского сельского поселения </v>
      </c>
      <c r="B44" s="67" t="s">
        <v>29</v>
      </c>
      <c r="C44" s="67" t="s">
        <v>18</v>
      </c>
      <c r="D44" s="67">
        <v>89</v>
      </c>
      <c r="E44" s="67">
        <v>1</v>
      </c>
      <c r="F44" s="67" t="s">
        <v>112</v>
      </c>
      <c r="G44" s="107" t="s">
        <v>117</v>
      </c>
      <c r="H44" s="67" t="s">
        <v>0</v>
      </c>
      <c r="I44" s="10">
        <f>I45</f>
        <v>1</v>
      </c>
      <c r="J44" s="10">
        <f t="shared" ref="J44" si="26">J45</f>
        <v>0</v>
      </c>
      <c r="K44" s="10">
        <f t="shared" si="1"/>
        <v>0</v>
      </c>
    </row>
    <row r="45" spans="1:11" hidden="1" x14ac:dyDescent="0.2">
      <c r="A45" s="6" t="s">
        <v>56</v>
      </c>
      <c r="B45" s="67" t="s">
        <v>29</v>
      </c>
      <c r="C45" s="67" t="s">
        <v>18</v>
      </c>
      <c r="D45" s="67">
        <v>89</v>
      </c>
      <c r="E45" s="67">
        <v>1</v>
      </c>
      <c r="F45" s="67" t="s">
        <v>112</v>
      </c>
      <c r="G45" s="107" t="s">
        <v>117</v>
      </c>
      <c r="H45" s="67" t="s">
        <v>127</v>
      </c>
      <c r="I45" s="10">
        <f>'Приложение 2'!K86</f>
        <v>1</v>
      </c>
      <c r="J45" s="10">
        <f>'Приложение 2'!L86</f>
        <v>0</v>
      </c>
      <c r="K45" s="10">
        <f t="shared" si="1"/>
        <v>0</v>
      </c>
    </row>
    <row r="46" spans="1:11" ht="60" hidden="1" x14ac:dyDescent="0.2">
      <c r="A46" s="101" t="str">
        <f>'Приложение 2'!$A$90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v>
      </c>
      <c r="B46" s="103" t="s">
        <v>29</v>
      </c>
      <c r="C46" s="103" t="s">
        <v>104</v>
      </c>
      <c r="D46" s="103" t="s">
        <v>29</v>
      </c>
      <c r="E46" s="103" t="s">
        <v>111</v>
      </c>
      <c r="F46" s="103"/>
      <c r="G46" s="110"/>
      <c r="H46" s="103"/>
      <c r="I46" s="109">
        <f>I47</f>
        <v>1</v>
      </c>
      <c r="J46" s="109">
        <f t="shared" ref="J46" si="27">J47</f>
        <v>0</v>
      </c>
      <c r="K46" s="109">
        <f t="shared" si="1"/>
        <v>0</v>
      </c>
    </row>
    <row r="47" spans="1:11" ht="24" hidden="1" x14ac:dyDescent="0.2">
      <c r="A47" s="6" t="s">
        <v>71</v>
      </c>
      <c r="B47" s="67" t="s">
        <v>29</v>
      </c>
      <c r="C47" s="67" t="s">
        <v>104</v>
      </c>
      <c r="D47" s="67" t="s">
        <v>29</v>
      </c>
      <c r="E47" s="67" t="s">
        <v>111</v>
      </c>
      <c r="F47" s="67" t="s">
        <v>29</v>
      </c>
      <c r="G47" s="107"/>
      <c r="H47" s="67"/>
      <c r="I47" s="10">
        <f>I48</f>
        <v>1</v>
      </c>
      <c r="J47" s="10">
        <f t="shared" ref="J47" si="28">J48</f>
        <v>0</v>
      </c>
      <c r="K47" s="10">
        <f t="shared" si="1"/>
        <v>0</v>
      </c>
    </row>
    <row r="48" spans="1:11" ht="24" hidden="1" x14ac:dyDescent="0.2">
      <c r="A48" s="6" t="s">
        <v>72</v>
      </c>
      <c r="B48" s="67" t="s">
        <v>29</v>
      </c>
      <c r="C48" s="67" t="s">
        <v>104</v>
      </c>
      <c r="D48" s="67" t="s">
        <v>29</v>
      </c>
      <c r="E48" s="67" t="s">
        <v>111</v>
      </c>
      <c r="F48" s="67" t="s">
        <v>29</v>
      </c>
      <c r="G48" s="107" t="s">
        <v>118</v>
      </c>
      <c r="H48" s="67"/>
      <c r="I48" s="10">
        <f>I49</f>
        <v>1</v>
      </c>
      <c r="J48" s="10">
        <f t="shared" ref="J48" si="29">J49</f>
        <v>0</v>
      </c>
      <c r="K48" s="10">
        <f t="shared" si="1"/>
        <v>0</v>
      </c>
    </row>
    <row r="49" spans="1:11" ht="24" hidden="1" x14ac:dyDescent="0.2">
      <c r="A49" s="6" t="s">
        <v>46</v>
      </c>
      <c r="B49" s="67" t="s">
        <v>29</v>
      </c>
      <c r="C49" s="67" t="s">
        <v>104</v>
      </c>
      <c r="D49" s="67" t="s">
        <v>29</v>
      </c>
      <c r="E49" s="67" t="s">
        <v>111</v>
      </c>
      <c r="F49" s="67" t="s">
        <v>29</v>
      </c>
      <c r="G49" s="107" t="s">
        <v>118</v>
      </c>
      <c r="H49" s="67" t="s">
        <v>128</v>
      </c>
      <c r="I49" s="10">
        <f>I50</f>
        <v>1</v>
      </c>
      <c r="J49" s="10">
        <f t="shared" ref="J49" si="30">J50</f>
        <v>0</v>
      </c>
      <c r="K49" s="10">
        <f t="shared" si="1"/>
        <v>0</v>
      </c>
    </row>
    <row r="50" spans="1:11" ht="36" hidden="1" x14ac:dyDescent="0.2">
      <c r="A50" s="6" t="s">
        <v>47</v>
      </c>
      <c r="B50" s="67" t="s">
        <v>29</v>
      </c>
      <c r="C50" s="67" t="s">
        <v>104</v>
      </c>
      <c r="D50" s="67" t="s">
        <v>29</v>
      </c>
      <c r="E50" s="67" t="s">
        <v>111</v>
      </c>
      <c r="F50" s="67" t="s">
        <v>29</v>
      </c>
      <c r="G50" s="67" t="s">
        <v>118</v>
      </c>
      <c r="H50" s="67" t="s">
        <v>129</v>
      </c>
      <c r="I50" s="10">
        <f>'Приложение 2'!K94</f>
        <v>1</v>
      </c>
      <c r="J50" s="10">
        <f>'Приложение 2'!L94</f>
        <v>0</v>
      </c>
      <c r="K50" s="10">
        <f t="shared" si="1"/>
        <v>0</v>
      </c>
    </row>
    <row r="51" spans="1:11" x14ac:dyDescent="0.2">
      <c r="A51" s="101" t="s">
        <v>74</v>
      </c>
      <c r="B51" s="103" t="s">
        <v>30</v>
      </c>
      <c r="C51" s="103"/>
      <c r="D51" s="103"/>
      <c r="E51" s="103"/>
      <c r="F51" s="103"/>
      <c r="G51" s="110"/>
      <c r="H51" s="103"/>
      <c r="I51" s="109">
        <f>I52</f>
        <v>109.3</v>
      </c>
      <c r="J51" s="109">
        <f t="shared" ref="J51" si="31">J52</f>
        <v>75.3</v>
      </c>
      <c r="K51" s="109">
        <f t="shared" si="1"/>
        <v>68.892955169258911</v>
      </c>
    </row>
    <row r="52" spans="1:11" ht="12.75" customHeight="1" x14ac:dyDescent="0.2">
      <c r="A52" s="101" t="s">
        <v>75</v>
      </c>
      <c r="B52" s="103" t="s">
        <v>30</v>
      </c>
      <c r="C52" s="103" t="s">
        <v>105</v>
      </c>
      <c r="D52" s="103"/>
      <c r="E52" s="103"/>
      <c r="F52" s="103"/>
      <c r="G52" s="110"/>
      <c r="H52" s="103"/>
      <c r="I52" s="109">
        <f>I53</f>
        <v>109.3</v>
      </c>
      <c r="J52" s="109">
        <f t="shared" ref="J52" si="32">J53</f>
        <v>75.3</v>
      </c>
      <c r="K52" s="109">
        <f t="shared" si="1"/>
        <v>68.892955169258911</v>
      </c>
    </row>
    <row r="53" spans="1:11" ht="24" x14ac:dyDescent="0.2">
      <c r="A53" s="6" t="s">
        <v>65</v>
      </c>
      <c r="B53" s="67" t="s">
        <v>30</v>
      </c>
      <c r="C53" s="67" t="s">
        <v>105</v>
      </c>
      <c r="D53" s="67" t="s">
        <v>109</v>
      </c>
      <c r="E53" s="67" t="s">
        <v>111</v>
      </c>
      <c r="F53" s="67"/>
      <c r="G53" s="107"/>
      <c r="H53" s="67"/>
      <c r="I53" s="10">
        <f>I54</f>
        <v>109.3</v>
      </c>
      <c r="J53" s="10">
        <f t="shared" ref="J53" si="33">J54</f>
        <v>75.3</v>
      </c>
      <c r="K53" s="10">
        <f t="shared" si="1"/>
        <v>68.892955169258911</v>
      </c>
    </row>
    <row r="54" spans="1:11" ht="36" x14ac:dyDescent="0.2">
      <c r="A54" s="6" t="s">
        <v>66</v>
      </c>
      <c r="B54" s="67" t="s">
        <v>30</v>
      </c>
      <c r="C54" s="67" t="s">
        <v>105</v>
      </c>
      <c r="D54" s="67" t="s">
        <v>109</v>
      </c>
      <c r="E54" s="67" t="s">
        <v>8</v>
      </c>
      <c r="F54" s="67"/>
      <c r="G54" s="107"/>
      <c r="H54" s="67"/>
      <c r="I54" s="10">
        <f>I55</f>
        <v>109.3</v>
      </c>
      <c r="J54" s="10">
        <f t="shared" ref="J54" si="34">J55</f>
        <v>75.3</v>
      </c>
      <c r="K54" s="10">
        <f t="shared" si="1"/>
        <v>68.892955169258911</v>
      </c>
    </row>
    <row r="55" spans="1:11" ht="48" x14ac:dyDescent="0.2">
      <c r="A55" s="6" t="s">
        <v>141</v>
      </c>
      <c r="B55" s="67" t="s">
        <v>30</v>
      </c>
      <c r="C55" s="67" t="s">
        <v>105</v>
      </c>
      <c r="D55" s="67" t="s">
        <v>109</v>
      </c>
      <c r="E55" s="67" t="s">
        <v>8</v>
      </c>
      <c r="F55" s="67" t="s">
        <v>112</v>
      </c>
      <c r="G55" s="107" t="s">
        <v>119</v>
      </c>
      <c r="H55" s="67"/>
      <c r="I55" s="10">
        <f>I56+I58</f>
        <v>109.3</v>
      </c>
      <c r="J55" s="10">
        <f t="shared" ref="J55" si="35">J56+J58</f>
        <v>75.3</v>
      </c>
      <c r="K55" s="10">
        <f t="shared" si="1"/>
        <v>68.892955169258911</v>
      </c>
    </row>
    <row r="56" spans="1:11" ht="63" customHeight="1" x14ac:dyDescent="0.2">
      <c r="A56" s="6" t="s">
        <v>34</v>
      </c>
      <c r="B56" s="67" t="s">
        <v>30</v>
      </c>
      <c r="C56" s="67" t="s">
        <v>105</v>
      </c>
      <c r="D56" s="67" t="s">
        <v>109</v>
      </c>
      <c r="E56" s="67" t="s">
        <v>8</v>
      </c>
      <c r="F56" s="67" t="s">
        <v>112</v>
      </c>
      <c r="G56" s="107" t="s">
        <v>119</v>
      </c>
      <c r="H56" s="67">
        <v>100</v>
      </c>
      <c r="I56" s="10">
        <f>I57</f>
        <v>105</v>
      </c>
      <c r="J56" s="10">
        <f t="shared" ref="J56" si="36">J57</f>
        <v>75.3</v>
      </c>
      <c r="K56" s="10">
        <f t="shared" si="1"/>
        <v>71.714285714285708</v>
      </c>
    </row>
    <row r="57" spans="1:11" ht="24" x14ac:dyDescent="0.2">
      <c r="A57" s="6" t="s">
        <v>35</v>
      </c>
      <c r="B57" s="67" t="s">
        <v>30</v>
      </c>
      <c r="C57" s="67" t="s">
        <v>105</v>
      </c>
      <c r="D57" s="67" t="s">
        <v>109</v>
      </c>
      <c r="E57" s="67" t="s">
        <v>8</v>
      </c>
      <c r="F57" s="67" t="s">
        <v>112</v>
      </c>
      <c r="G57" s="67" t="s">
        <v>119</v>
      </c>
      <c r="H57" s="67">
        <v>120</v>
      </c>
      <c r="I57" s="10">
        <f>'Приложение 2'!K103</f>
        <v>105</v>
      </c>
      <c r="J57" s="10">
        <f>'Приложение 2'!L103</f>
        <v>75.3</v>
      </c>
      <c r="K57" s="10">
        <f t="shared" si="1"/>
        <v>71.714285714285708</v>
      </c>
    </row>
    <row r="58" spans="1:11" ht="24" x14ac:dyDescent="0.2">
      <c r="A58" s="6" t="s">
        <v>46</v>
      </c>
      <c r="B58" s="67" t="s">
        <v>30</v>
      </c>
      <c r="C58" s="67" t="s">
        <v>105</v>
      </c>
      <c r="D58" s="67" t="s">
        <v>109</v>
      </c>
      <c r="E58" s="67" t="s">
        <v>8</v>
      </c>
      <c r="F58" s="67" t="s">
        <v>112</v>
      </c>
      <c r="G58" s="107" t="s">
        <v>119</v>
      </c>
      <c r="H58" s="67">
        <v>200</v>
      </c>
      <c r="I58" s="10">
        <f>I59</f>
        <v>4.3</v>
      </c>
      <c r="J58" s="10">
        <f t="shared" ref="J58" si="37">J59</f>
        <v>0</v>
      </c>
      <c r="K58" s="10">
        <f t="shared" si="1"/>
        <v>0</v>
      </c>
    </row>
    <row r="59" spans="1:11" ht="36" x14ac:dyDescent="0.2">
      <c r="A59" s="6" t="s">
        <v>47</v>
      </c>
      <c r="B59" s="67" t="s">
        <v>30</v>
      </c>
      <c r="C59" s="67" t="s">
        <v>105</v>
      </c>
      <c r="D59" s="67" t="s">
        <v>109</v>
      </c>
      <c r="E59" s="67" t="s">
        <v>8</v>
      </c>
      <c r="F59" s="67" t="s">
        <v>112</v>
      </c>
      <c r="G59" s="107" t="s">
        <v>119</v>
      </c>
      <c r="H59" s="67">
        <v>240</v>
      </c>
      <c r="I59" s="10">
        <f>'Приложение 2'!K109</f>
        <v>4.3</v>
      </c>
      <c r="J59" s="10">
        <f>'Приложение 2'!L109</f>
        <v>0</v>
      </c>
      <c r="K59" s="10">
        <f t="shared" si="1"/>
        <v>0</v>
      </c>
    </row>
    <row r="60" spans="1:11" x14ac:dyDescent="0.2">
      <c r="A60" s="101" t="s">
        <v>77</v>
      </c>
      <c r="B60" s="103" t="s">
        <v>103</v>
      </c>
      <c r="C60" s="103"/>
      <c r="D60" s="103"/>
      <c r="E60" s="103"/>
      <c r="F60" s="103"/>
      <c r="G60" s="110"/>
      <c r="H60" s="103"/>
      <c r="I60" s="109">
        <f t="shared" ref="I60:I65" si="38">I61</f>
        <v>144.9</v>
      </c>
      <c r="J60" s="109">
        <f t="shared" ref="J60" si="39">J61</f>
        <v>46.9</v>
      </c>
      <c r="K60" s="109">
        <f t="shared" si="1"/>
        <v>32.367149758454104</v>
      </c>
    </row>
    <row r="61" spans="1:11" x14ac:dyDescent="0.2">
      <c r="A61" s="101" t="s">
        <v>78</v>
      </c>
      <c r="B61" s="103" t="s">
        <v>103</v>
      </c>
      <c r="C61" s="103" t="s">
        <v>106</v>
      </c>
      <c r="D61" s="103"/>
      <c r="E61" s="103"/>
      <c r="F61" s="103"/>
      <c r="G61" s="110"/>
      <c r="H61" s="103"/>
      <c r="I61" s="109">
        <f t="shared" si="38"/>
        <v>144.9</v>
      </c>
      <c r="J61" s="109">
        <f t="shared" ref="J61" si="40">J62</f>
        <v>46.9</v>
      </c>
      <c r="K61" s="109">
        <f t="shared" si="1"/>
        <v>32.367149758454104</v>
      </c>
    </row>
    <row r="62" spans="1:11" ht="24" x14ac:dyDescent="0.2">
      <c r="A62" s="6" t="s">
        <v>65</v>
      </c>
      <c r="B62" s="67" t="s">
        <v>103</v>
      </c>
      <c r="C62" s="67" t="s">
        <v>106</v>
      </c>
      <c r="D62" s="67" t="s">
        <v>109</v>
      </c>
      <c r="E62" s="67" t="s">
        <v>111</v>
      </c>
      <c r="F62" s="67"/>
      <c r="G62" s="107"/>
      <c r="H62" s="67"/>
      <c r="I62" s="10">
        <f t="shared" si="38"/>
        <v>144.9</v>
      </c>
      <c r="J62" s="10">
        <f t="shared" ref="J62" si="41">J63</f>
        <v>46.9</v>
      </c>
      <c r="K62" s="10">
        <f t="shared" si="1"/>
        <v>32.367149758454104</v>
      </c>
    </row>
    <row r="63" spans="1:11" ht="36" x14ac:dyDescent="0.2">
      <c r="A63" s="6" t="s">
        <v>66</v>
      </c>
      <c r="B63" s="67" t="s">
        <v>103</v>
      </c>
      <c r="C63" s="67" t="s">
        <v>106</v>
      </c>
      <c r="D63" s="67" t="s">
        <v>109</v>
      </c>
      <c r="E63" s="67" t="s">
        <v>8</v>
      </c>
      <c r="F63" s="67"/>
      <c r="G63" s="107"/>
      <c r="H63" s="67"/>
      <c r="I63" s="10">
        <f t="shared" si="38"/>
        <v>144.9</v>
      </c>
      <c r="J63" s="10">
        <f t="shared" ref="J63" si="42">J64</f>
        <v>46.9</v>
      </c>
      <c r="K63" s="10">
        <f t="shared" si="1"/>
        <v>32.367149758454104</v>
      </c>
    </row>
    <row r="64" spans="1:11" ht="204" x14ac:dyDescent="0.2">
      <c r="A64" s="6" t="s">
        <v>142</v>
      </c>
      <c r="B64" s="67" t="s">
        <v>103</v>
      </c>
      <c r="C64" s="67" t="s">
        <v>106</v>
      </c>
      <c r="D64" s="67" t="s">
        <v>109</v>
      </c>
      <c r="E64" s="67" t="s">
        <v>8</v>
      </c>
      <c r="F64" s="67" t="s">
        <v>112</v>
      </c>
      <c r="G64" s="107" t="s">
        <v>120</v>
      </c>
      <c r="H64" s="67"/>
      <c r="I64" s="10">
        <f t="shared" si="38"/>
        <v>144.9</v>
      </c>
      <c r="J64" s="10">
        <f t="shared" ref="J64" si="43">J65</f>
        <v>46.9</v>
      </c>
      <c r="K64" s="10">
        <f t="shared" si="1"/>
        <v>32.367149758454104</v>
      </c>
    </row>
    <row r="65" spans="1:11" ht="24" x14ac:dyDescent="0.2">
      <c r="A65" s="6" t="s">
        <v>46</v>
      </c>
      <c r="B65" s="67" t="s">
        <v>103</v>
      </c>
      <c r="C65" s="67" t="s">
        <v>106</v>
      </c>
      <c r="D65" s="67" t="s">
        <v>109</v>
      </c>
      <c r="E65" s="67" t="s">
        <v>8</v>
      </c>
      <c r="F65" s="67" t="s">
        <v>112</v>
      </c>
      <c r="G65" s="107" t="s">
        <v>120</v>
      </c>
      <c r="H65" s="67">
        <v>200</v>
      </c>
      <c r="I65" s="10">
        <f t="shared" si="38"/>
        <v>144.9</v>
      </c>
      <c r="J65" s="10">
        <f t="shared" ref="J65" si="44">J66</f>
        <v>46.9</v>
      </c>
      <c r="K65" s="10">
        <f t="shared" si="1"/>
        <v>32.367149758454104</v>
      </c>
    </row>
    <row r="66" spans="1:11" ht="36" x14ac:dyDescent="0.2">
      <c r="A66" s="6" t="s">
        <v>47</v>
      </c>
      <c r="B66" s="67" t="s">
        <v>103</v>
      </c>
      <c r="C66" s="67" t="s">
        <v>106</v>
      </c>
      <c r="D66" s="67" t="s">
        <v>109</v>
      </c>
      <c r="E66" s="67" t="s">
        <v>8</v>
      </c>
      <c r="F66" s="67" t="s">
        <v>112</v>
      </c>
      <c r="G66" s="107" t="s">
        <v>120</v>
      </c>
      <c r="H66" s="67">
        <v>240</v>
      </c>
      <c r="I66" s="10">
        <f>'Приложение 2'!K120</f>
        <v>144.9</v>
      </c>
      <c r="J66" s="10">
        <f>'Приложение 2'!L120</f>
        <v>46.9</v>
      </c>
      <c r="K66" s="10">
        <f t="shared" si="1"/>
        <v>32.367149758454104</v>
      </c>
    </row>
    <row r="67" spans="1:11" x14ac:dyDescent="0.2">
      <c r="A67" s="101" t="s">
        <v>79</v>
      </c>
      <c r="B67" s="103" t="s">
        <v>107</v>
      </c>
      <c r="C67" s="103"/>
      <c r="D67" s="103"/>
      <c r="E67" s="103"/>
      <c r="F67" s="103"/>
      <c r="G67" s="110"/>
      <c r="H67" s="103"/>
      <c r="I67" s="109">
        <f>I68</f>
        <v>135.9</v>
      </c>
      <c r="J67" s="109">
        <f t="shared" ref="J67" si="45">J68</f>
        <v>23.7</v>
      </c>
      <c r="K67" s="109">
        <f t="shared" si="1"/>
        <v>17.439293598233991</v>
      </c>
    </row>
    <row r="68" spans="1:11" x14ac:dyDescent="0.2">
      <c r="A68" s="101" t="s">
        <v>80</v>
      </c>
      <c r="B68" s="103" t="s">
        <v>107</v>
      </c>
      <c r="C68" s="103" t="s">
        <v>105</v>
      </c>
      <c r="D68" s="103"/>
      <c r="E68" s="103"/>
      <c r="F68" s="103"/>
      <c r="G68" s="103" t="s">
        <v>0</v>
      </c>
      <c r="H68" s="103" t="s">
        <v>0</v>
      </c>
      <c r="I68" s="109">
        <f>I69+I90</f>
        <v>135.9</v>
      </c>
      <c r="J68" s="109">
        <f>J69+J90</f>
        <v>23.7</v>
      </c>
      <c r="K68" s="109">
        <f t="shared" si="1"/>
        <v>17.439293598233991</v>
      </c>
    </row>
    <row r="69" spans="1:11" ht="61.5" customHeight="1" x14ac:dyDescent="0.2">
      <c r="A69" s="6" t="str">
        <f>'Приложение 2'!$A$125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69" s="67" t="s">
        <v>107</v>
      </c>
      <c r="C69" s="67" t="s">
        <v>105</v>
      </c>
      <c r="D69" s="67" t="s">
        <v>110</v>
      </c>
      <c r="E69" s="67" t="s">
        <v>111</v>
      </c>
      <c r="F69" s="67"/>
      <c r="G69" s="107"/>
      <c r="H69" s="67"/>
      <c r="I69" s="10">
        <f>I70+I74+I78+I82+I86</f>
        <v>135.9</v>
      </c>
      <c r="J69" s="10">
        <f t="shared" ref="J69" si="46">J70+J74+J78+J82+J86</f>
        <v>23.7</v>
      </c>
      <c r="K69" s="10">
        <f t="shared" si="1"/>
        <v>17.439293598233991</v>
      </c>
    </row>
    <row r="70" spans="1:11" ht="59.25" customHeight="1" x14ac:dyDescent="0.2">
      <c r="A70" s="6" t="str">
        <f>'Приложение 2'!$A$126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70" s="67" t="s">
        <v>107</v>
      </c>
      <c r="C70" s="67" t="s">
        <v>105</v>
      </c>
      <c r="D70" s="67" t="s">
        <v>110</v>
      </c>
      <c r="E70" s="67" t="s">
        <v>111</v>
      </c>
      <c r="F70" s="67" t="s">
        <v>29</v>
      </c>
      <c r="G70" s="107"/>
      <c r="H70" s="67"/>
      <c r="I70" s="10">
        <f>I71</f>
        <v>58.6</v>
      </c>
      <c r="J70" s="10">
        <f t="shared" ref="J70" si="47">J71</f>
        <v>23.7</v>
      </c>
      <c r="K70" s="10">
        <f t="shared" si="1"/>
        <v>40.443686006825935</v>
      </c>
    </row>
    <row r="71" spans="1:11" x14ac:dyDescent="0.2">
      <c r="A71" s="6" t="s">
        <v>83</v>
      </c>
      <c r="B71" s="67" t="s">
        <v>107</v>
      </c>
      <c r="C71" s="67" t="s">
        <v>105</v>
      </c>
      <c r="D71" s="67" t="s">
        <v>110</v>
      </c>
      <c r="E71" s="67" t="s">
        <v>111</v>
      </c>
      <c r="F71" s="67" t="s">
        <v>29</v>
      </c>
      <c r="G71" s="107">
        <v>43010</v>
      </c>
      <c r="H71" s="67"/>
      <c r="I71" s="10">
        <f>I72</f>
        <v>58.6</v>
      </c>
      <c r="J71" s="10">
        <f t="shared" ref="J71" si="48">J72</f>
        <v>23.7</v>
      </c>
      <c r="K71" s="10">
        <f t="shared" si="1"/>
        <v>40.443686006825935</v>
      </c>
    </row>
    <row r="72" spans="1:11" ht="24" x14ac:dyDescent="0.2">
      <c r="A72" s="6" t="s">
        <v>46</v>
      </c>
      <c r="B72" s="67" t="s">
        <v>107</v>
      </c>
      <c r="C72" s="67" t="s">
        <v>105</v>
      </c>
      <c r="D72" s="67" t="s">
        <v>110</v>
      </c>
      <c r="E72" s="67" t="s">
        <v>111</v>
      </c>
      <c r="F72" s="67" t="s">
        <v>29</v>
      </c>
      <c r="G72" s="107">
        <v>43010</v>
      </c>
      <c r="H72" s="67">
        <v>200</v>
      </c>
      <c r="I72" s="10">
        <f>I73</f>
        <v>58.6</v>
      </c>
      <c r="J72" s="10">
        <f t="shared" ref="J72" si="49">J73</f>
        <v>23.7</v>
      </c>
      <c r="K72" s="10">
        <f t="shared" si="1"/>
        <v>40.443686006825935</v>
      </c>
    </row>
    <row r="73" spans="1:11" ht="35.25" customHeight="1" x14ac:dyDescent="0.2">
      <c r="A73" s="6" t="s">
        <v>47</v>
      </c>
      <c r="B73" s="67" t="s">
        <v>107</v>
      </c>
      <c r="C73" s="67" t="s">
        <v>105</v>
      </c>
      <c r="D73" s="67" t="s">
        <v>110</v>
      </c>
      <c r="E73" s="67" t="s">
        <v>111</v>
      </c>
      <c r="F73" s="67" t="s">
        <v>29</v>
      </c>
      <c r="G73" s="107">
        <v>43010</v>
      </c>
      <c r="H73" s="67">
        <v>240</v>
      </c>
      <c r="I73" s="10">
        <f>'Приложение 2'!K129</f>
        <v>58.6</v>
      </c>
      <c r="J73" s="10">
        <f>'Приложение 2'!L129</f>
        <v>23.7</v>
      </c>
      <c r="K73" s="10">
        <f t="shared" si="1"/>
        <v>40.443686006825935</v>
      </c>
    </row>
    <row r="74" spans="1:11" ht="24" x14ac:dyDescent="0.2">
      <c r="A74" s="9" t="s">
        <v>84</v>
      </c>
      <c r="B74" s="67" t="s">
        <v>107</v>
      </c>
      <c r="C74" s="67" t="s">
        <v>105</v>
      </c>
      <c r="D74" s="67" t="s">
        <v>110</v>
      </c>
      <c r="E74" s="67" t="s">
        <v>111</v>
      </c>
      <c r="F74" s="67" t="s">
        <v>30</v>
      </c>
      <c r="G74" s="67"/>
      <c r="H74" s="67"/>
      <c r="I74" s="10">
        <f>I75</f>
        <v>5</v>
      </c>
      <c r="J74" s="10">
        <f t="shared" ref="J74" si="50">J75</f>
        <v>0</v>
      </c>
      <c r="K74" s="10">
        <f t="shared" ref="K74:K118" si="51">J74/I74*100</f>
        <v>0</v>
      </c>
    </row>
    <row r="75" spans="1:11" x14ac:dyDescent="0.2">
      <c r="A75" s="6" t="s">
        <v>85</v>
      </c>
      <c r="B75" s="67" t="s">
        <v>107</v>
      </c>
      <c r="C75" s="67" t="s">
        <v>105</v>
      </c>
      <c r="D75" s="67" t="s">
        <v>110</v>
      </c>
      <c r="E75" s="67" t="s">
        <v>111</v>
      </c>
      <c r="F75" s="67" t="s">
        <v>30</v>
      </c>
      <c r="G75" s="67">
        <v>43020</v>
      </c>
      <c r="H75" s="67"/>
      <c r="I75" s="10">
        <f>I76</f>
        <v>5</v>
      </c>
      <c r="J75" s="10">
        <f t="shared" ref="J75" si="52">J76</f>
        <v>0</v>
      </c>
      <c r="K75" s="10">
        <f t="shared" si="51"/>
        <v>0</v>
      </c>
    </row>
    <row r="76" spans="1:11" ht="24" x14ac:dyDescent="0.2">
      <c r="A76" s="6" t="s">
        <v>46</v>
      </c>
      <c r="B76" s="67" t="s">
        <v>107</v>
      </c>
      <c r="C76" s="67" t="s">
        <v>105</v>
      </c>
      <c r="D76" s="67" t="s">
        <v>110</v>
      </c>
      <c r="E76" s="67" t="s">
        <v>111</v>
      </c>
      <c r="F76" s="67" t="s">
        <v>30</v>
      </c>
      <c r="G76" s="67">
        <v>43020</v>
      </c>
      <c r="H76" s="67">
        <v>200</v>
      </c>
      <c r="I76" s="10">
        <f>I77</f>
        <v>5</v>
      </c>
      <c r="J76" s="10">
        <f t="shared" ref="J76" si="53">J77</f>
        <v>0</v>
      </c>
      <c r="K76" s="10">
        <f t="shared" si="51"/>
        <v>0</v>
      </c>
    </row>
    <row r="77" spans="1:11" ht="36" x14ac:dyDescent="0.2">
      <c r="A77" s="6" t="s">
        <v>47</v>
      </c>
      <c r="B77" s="67" t="s">
        <v>107</v>
      </c>
      <c r="C77" s="67" t="s">
        <v>105</v>
      </c>
      <c r="D77" s="67" t="s">
        <v>110</v>
      </c>
      <c r="E77" s="67" t="s">
        <v>111</v>
      </c>
      <c r="F77" s="67" t="s">
        <v>30</v>
      </c>
      <c r="G77" s="67">
        <v>43020</v>
      </c>
      <c r="H77" s="67">
        <v>240</v>
      </c>
      <c r="I77" s="10">
        <f>'Приложение 2'!K137</f>
        <v>5</v>
      </c>
      <c r="J77" s="10">
        <f>'Приложение 2'!L137</f>
        <v>0</v>
      </c>
      <c r="K77" s="10">
        <f t="shared" si="51"/>
        <v>0</v>
      </c>
    </row>
    <row r="78" spans="1:11" ht="36" x14ac:dyDescent="0.2">
      <c r="A78" s="6" t="s">
        <v>86</v>
      </c>
      <c r="B78" s="67" t="s">
        <v>107</v>
      </c>
      <c r="C78" s="67" t="s">
        <v>105</v>
      </c>
      <c r="D78" s="67" t="s">
        <v>110</v>
      </c>
      <c r="E78" s="67" t="s">
        <v>111</v>
      </c>
      <c r="F78" s="67" t="s">
        <v>103</v>
      </c>
      <c r="G78" s="67"/>
      <c r="H78" s="108"/>
      <c r="I78" s="10">
        <f>I79</f>
        <v>61.3</v>
      </c>
      <c r="J78" s="10">
        <f t="shared" ref="J78" si="54">J79</f>
        <v>0</v>
      </c>
      <c r="K78" s="10">
        <f t="shared" si="51"/>
        <v>0</v>
      </c>
    </row>
    <row r="79" spans="1:11" x14ac:dyDescent="0.2">
      <c r="A79" s="6" t="s">
        <v>87</v>
      </c>
      <c r="B79" s="67" t="s">
        <v>107</v>
      </c>
      <c r="C79" s="67" t="s">
        <v>105</v>
      </c>
      <c r="D79" s="67" t="s">
        <v>110</v>
      </c>
      <c r="E79" s="67" t="s">
        <v>111</v>
      </c>
      <c r="F79" s="67" t="s">
        <v>103</v>
      </c>
      <c r="G79" s="107">
        <v>43040</v>
      </c>
      <c r="H79" s="67"/>
      <c r="I79" s="10">
        <f>I80</f>
        <v>61.3</v>
      </c>
      <c r="J79" s="10">
        <f t="shared" ref="J79" si="55">J80</f>
        <v>0</v>
      </c>
      <c r="K79" s="10">
        <f t="shared" si="51"/>
        <v>0</v>
      </c>
    </row>
    <row r="80" spans="1:11" ht="24" x14ac:dyDescent="0.2">
      <c r="A80" s="6" t="s">
        <v>46</v>
      </c>
      <c r="B80" s="67" t="s">
        <v>107</v>
      </c>
      <c r="C80" s="67" t="s">
        <v>105</v>
      </c>
      <c r="D80" s="67" t="s">
        <v>110</v>
      </c>
      <c r="E80" s="67" t="s">
        <v>111</v>
      </c>
      <c r="F80" s="67" t="s">
        <v>103</v>
      </c>
      <c r="G80" s="107">
        <v>43040</v>
      </c>
      <c r="H80" s="67">
        <v>200</v>
      </c>
      <c r="I80" s="10">
        <f>I81</f>
        <v>61.3</v>
      </c>
      <c r="J80" s="10">
        <f t="shared" ref="J80" si="56">J81</f>
        <v>0</v>
      </c>
      <c r="K80" s="10">
        <f t="shared" si="51"/>
        <v>0</v>
      </c>
    </row>
    <row r="81" spans="1:11" ht="36" x14ac:dyDescent="0.2">
      <c r="A81" s="6" t="s">
        <v>47</v>
      </c>
      <c r="B81" s="67" t="s">
        <v>107</v>
      </c>
      <c r="C81" s="67" t="s">
        <v>105</v>
      </c>
      <c r="D81" s="67" t="s">
        <v>110</v>
      </c>
      <c r="E81" s="67" t="s">
        <v>111</v>
      </c>
      <c r="F81" s="67" t="s">
        <v>103</v>
      </c>
      <c r="G81" s="107">
        <v>43040</v>
      </c>
      <c r="H81" s="67">
        <v>240</v>
      </c>
      <c r="I81" s="10">
        <f>'Приложение 2'!K143</f>
        <v>61.3</v>
      </c>
      <c r="J81" s="10">
        <f>'Приложение 2'!L143</f>
        <v>0</v>
      </c>
      <c r="K81" s="10">
        <f t="shared" si="51"/>
        <v>0</v>
      </c>
    </row>
    <row r="82" spans="1:11" ht="24" x14ac:dyDescent="0.2">
      <c r="A82" s="6" t="s">
        <v>88</v>
      </c>
      <c r="B82" s="67" t="s">
        <v>107</v>
      </c>
      <c r="C82" s="67" t="s">
        <v>105</v>
      </c>
      <c r="D82" s="67" t="s">
        <v>110</v>
      </c>
      <c r="E82" s="67" t="s">
        <v>111</v>
      </c>
      <c r="F82" s="67" t="s">
        <v>107</v>
      </c>
      <c r="G82" s="67"/>
      <c r="H82" s="67"/>
      <c r="I82" s="10">
        <f>I83</f>
        <v>5</v>
      </c>
      <c r="J82" s="10">
        <f t="shared" ref="J82" si="57">J83</f>
        <v>0</v>
      </c>
      <c r="K82" s="10">
        <f t="shared" si="51"/>
        <v>0</v>
      </c>
    </row>
    <row r="83" spans="1:11" x14ac:dyDescent="0.2">
      <c r="A83" s="6" t="s">
        <v>87</v>
      </c>
      <c r="B83" s="67" t="s">
        <v>107</v>
      </c>
      <c r="C83" s="67" t="s">
        <v>105</v>
      </c>
      <c r="D83" s="67" t="s">
        <v>110</v>
      </c>
      <c r="E83" s="67" t="s">
        <v>111</v>
      </c>
      <c r="F83" s="67" t="s">
        <v>107</v>
      </c>
      <c r="G83" s="67">
        <v>43040</v>
      </c>
      <c r="H83" s="67"/>
      <c r="I83" s="10">
        <f>I84</f>
        <v>5</v>
      </c>
      <c r="J83" s="10">
        <f t="shared" ref="J83" si="58">J84</f>
        <v>0</v>
      </c>
      <c r="K83" s="10">
        <f t="shared" si="51"/>
        <v>0</v>
      </c>
    </row>
    <row r="84" spans="1:11" ht="24" x14ac:dyDescent="0.2">
      <c r="A84" s="6" t="s">
        <v>46</v>
      </c>
      <c r="B84" s="67" t="s">
        <v>107</v>
      </c>
      <c r="C84" s="67" t="s">
        <v>105</v>
      </c>
      <c r="D84" s="67" t="s">
        <v>110</v>
      </c>
      <c r="E84" s="67" t="s">
        <v>111</v>
      </c>
      <c r="F84" s="67" t="s">
        <v>107</v>
      </c>
      <c r="G84" s="67">
        <v>43040</v>
      </c>
      <c r="H84" s="67">
        <v>200</v>
      </c>
      <c r="I84" s="10">
        <f>I85</f>
        <v>5</v>
      </c>
      <c r="J84" s="10">
        <f t="shared" ref="J84" si="59">J85</f>
        <v>0</v>
      </c>
      <c r="K84" s="10">
        <f t="shared" si="51"/>
        <v>0</v>
      </c>
    </row>
    <row r="85" spans="1:11" ht="36" x14ac:dyDescent="0.2">
      <c r="A85" s="6" t="s">
        <v>47</v>
      </c>
      <c r="B85" s="67" t="s">
        <v>107</v>
      </c>
      <c r="C85" s="67" t="s">
        <v>105</v>
      </c>
      <c r="D85" s="67" t="s">
        <v>110</v>
      </c>
      <c r="E85" s="67" t="s">
        <v>111</v>
      </c>
      <c r="F85" s="67" t="s">
        <v>107</v>
      </c>
      <c r="G85" s="67">
        <v>43040</v>
      </c>
      <c r="H85" s="67">
        <v>240</v>
      </c>
      <c r="I85" s="10">
        <f>'Приложение 2'!K149</f>
        <v>5</v>
      </c>
      <c r="J85" s="10">
        <f>'Приложение 2'!L149</f>
        <v>0</v>
      </c>
      <c r="K85" s="10">
        <f t="shared" si="51"/>
        <v>0</v>
      </c>
    </row>
    <row r="86" spans="1:11" ht="24" x14ac:dyDescent="0.2">
      <c r="A86" s="6" t="s">
        <v>89</v>
      </c>
      <c r="B86" s="67" t="s">
        <v>107</v>
      </c>
      <c r="C86" s="67" t="s">
        <v>105</v>
      </c>
      <c r="D86" s="67" t="s">
        <v>110</v>
      </c>
      <c r="E86" s="67" t="s">
        <v>111</v>
      </c>
      <c r="F86" s="67" t="s">
        <v>113</v>
      </c>
      <c r="G86" s="107"/>
      <c r="H86" s="67"/>
      <c r="I86" s="10">
        <f>I87</f>
        <v>6</v>
      </c>
      <c r="J86" s="10">
        <f t="shared" ref="J86" si="60">J87</f>
        <v>0</v>
      </c>
      <c r="K86" s="10">
        <f t="shared" si="51"/>
        <v>0</v>
      </c>
    </row>
    <row r="87" spans="1:11" x14ac:dyDescent="0.2">
      <c r="A87" s="6" t="s">
        <v>87</v>
      </c>
      <c r="B87" s="67" t="s">
        <v>107</v>
      </c>
      <c r="C87" s="67" t="s">
        <v>105</v>
      </c>
      <c r="D87" s="67" t="s">
        <v>110</v>
      </c>
      <c r="E87" s="67" t="s">
        <v>111</v>
      </c>
      <c r="F87" s="67" t="s">
        <v>113</v>
      </c>
      <c r="G87" s="107">
        <v>43040</v>
      </c>
      <c r="H87" s="67"/>
      <c r="I87" s="10">
        <f>I88</f>
        <v>6</v>
      </c>
      <c r="J87" s="10">
        <f t="shared" ref="J87" si="61">J88</f>
        <v>0</v>
      </c>
      <c r="K87" s="10">
        <f t="shared" si="51"/>
        <v>0</v>
      </c>
    </row>
    <row r="88" spans="1:11" ht="24" x14ac:dyDescent="0.2">
      <c r="A88" s="6" t="s">
        <v>46</v>
      </c>
      <c r="B88" s="67" t="s">
        <v>107</v>
      </c>
      <c r="C88" s="67" t="s">
        <v>105</v>
      </c>
      <c r="D88" s="67" t="s">
        <v>110</v>
      </c>
      <c r="E88" s="67" t="s">
        <v>111</v>
      </c>
      <c r="F88" s="67" t="s">
        <v>113</v>
      </c>
      <c r="G88" s="107">
        <v>43040</v>
      </c>
      <c r="H88" s="67">
        <v>200</v>
      </c>
      <c r="I88" s="10">
        <f>I89</f>
        <v>6</v>
      </c>
      <c r="J88" s="10">
        <f t="shared" ref="J88" si="62">J89</f>
        <v>0</v>
      </c>
      <c r="K88" s="10">
        <f t="shared" si="51"/>
        <v>0</v>
      </c>
    </row>
    <row r="89" spans="1:11" ht="36" x14ac:dyDescent="0.2">
      <c r="A89" s="6" t="s">
        <v>47</v>
      </c>
      <c r="B89" s="67" t="s">
        <v>107</v>
      </c>
      <c r="C89" s="67" t="s">
        <v>105</v>
      </c>
      <c r="D89" s="67" t="s">
        <v>110</v>
      </c>
      <c r="E89" s="67" t="s">
        <v>111</v>
      </c>
      <c r="F89" s="67" t="s">
        <v>113</v>
      </c>
      <c r="G89" s="67">
        <v>43040</v>
      </c>
      <c r="H89" s="67">
        <v>240</v>
      </c>
      <c r="I89" s="10">
        <f>'Приложение 2'!K155</f>
        <v>6</v>
      </c>
      <c r="J89" s="10">
        <f>'Приложение 2'!L155</f>
        <v>0</v>
      </c>
      <c r="K89" s="10">
        <f t="shared" si="51"/>
        <v>0</v>
      </c>
    </row>
    <row r="90" spans="1:11" s="191" customFormat="1" ht="24" hidden="1" x14ac:dyDescent="0.2">
      <c r="A90" s="6" t="s">
        <v>65</v>
      </c>
      <c r="B90" s="67" t="s">
        <v>107</v>
      </c>
      <c r="C90" s="67" t="s">
        <v>105</v>
      </c>
      <c r="D90" s="67" t="s">
        <v>109</v>
      </c>
      <c r="E90" s="67" t="s">
        <v>111</v>
      </c>
      <c r="F90" s="67"/>
      <c r="G90" s="107"/>
      <c r="H90" s="67"/>
      <c r="I90" s="10">
        <f>I91</f>
        <v>0</v>
      </c>
      <c r="J90" s="10">
        <f>J91</f>
        <v>0</v>
      </c>
      <c r="K90" s="10" t="e">
        <f t="shared" si="51"/>
        <v>#DIV/0!</v>
      </c>
    </row>
    <row r="91" spans="1:11" s="191" customFormat="1" ht="36" hidden="1" x14ac:dyDescent="0.2">
      <c r="A91" s="6" t="s">
        <v>66</v>
      </c>
      <c r="B91" s="67" t="s">
        <v>107</v>
      </c>
      <c r="C91" s="67" t="s">
        <v>105</v>
      </c>
      <c r="D91" s="67" t="s">
        <v>109</v>
      </c>
      <c r="E91" s="67" t="s">
        <v>8</v>
      </c>
      <c r="F91" s="67" t="s">
        <v>112</v>
      </c>
      <c r="G91" s="107"/>
      <c r="H91" s="67"/>
      <c r="I91" s="10">
        <f>I92</f>
        <v>0</v>
      </c>
      <c r="J91" s="10">
        <f t="shared" ref="J91:J93" si="63">J92</f>
        <v>0</v>
      </c>
      <c r="K91" s="10" t="e">
        <f t="shared" si="51"/>
        <v>#DIV/0!</v>
      </c>
    </row>
    <row r="92" spans="1:11" s="191" customFormat="1" ht="38.25" hidden="1" x14ac:dyDescent="0.2">
      <c r="A92" s="196" t="s">
        <v>246</v>
      </c>
      <c r="B92" s="67" t="s">
        <v>107</v>
      </c>
      <c r="C92" s="67" t="s">
        <v>105</v>
      </c>
      <c r="D92" s="67" t="s">
        <v>109</v>
      </c>
      <c r="E92" s="67" t="s">
        <v>8</v>
      </c>
      <c r="F92" s="67" t="s">
        <v>112</v>
      </c>
      <c r="G92" s="107" t="s">
        <v>245</v>
      </c>
      <c r="H92" s="67"/>
      <c r="I92" s="10">
        <f>I93</f>
        <v>0</v>
      </c>
      <c r="J92" s="10">
        <f t="shared" si="63"/>
        <v>0</v>
      </c>
      <c r="K92" s="10" t="e">
        <f t="shared" si="51"/>
        <v>#DIV/0!</v>
      </c>
    </row>
    <row r="93" spans="1:11" s="191" customFormat="1" ht="24" hidden="1" x14ac:dyDescent="0.2">
      <c r="A93" s="6" t="s">
        <v>46</v>
      </c>
      <c r="B93" s="67" t="s">
        <v>107</v>
      </c>
      <c r="C93" s="67" t="s">
        <v>105</v>
      </c>
      <c r="D93" s="67" t="s">
        <v>109</v>
      </c>
      <c r="E93" s="67" t="s">
        <v>8</v>
      </c>
      <c r="F93" s="67" t="s">
        <v>112</v>
      </c>
      <c r="G93" s="107" t="s">
        <v>245</v>
      </c>
      <c r="H93" s="67">
        <v>200</v>
      </c>
      <c r="I93" s="10">
        <f>I94</f>
        <v>0</v>
      </c>
      <c r="J93" s="10">
        <f t="shared" si="63"/>
        <v>0</v>
      </c>
      <c r="K93" s="10" t="e">
        <f t="shared" si="51"/>
        <v>#DIV/0!</v>
      </c>
    </row>
    <row r="94" spans="1:11" s="191" customFormat="1" ht="36" hidden="1" x14ac:dyDescent="0.2">
      <c r="A94" s="6" t="s">
        <v>47</v>
      </c>
      <c r="B94" s="67" t="s">
        <v>107</v>
      </c>
      <c r="C94" s="67" t="s">
        <v>105</v>
      </c>
      <c r="D94" s="67" t="s">
        <v>109</v>
      </c>
      <c r="E94" s="67" t="s">
        <v>8</v>
      </c>
      <c r="F94" s="67" t="s">
        <v>112</v>
      </c>
      <c r="G94" s="107" t="s">
        <v>245</v>
      </c>
      <c r="H94" s="67">
        <v>240</v>
      </c>
      <c r="I94" s="10">
        <f>'Приложение 2'!K162</f>
        <v>0</v>
      </c>
      <c r="J94" s="10">
        <f>'Приложение 2'!L162</f>
        <v>0</v>
      </c>
      <c r="K94" s="10" t="e">
        <f t="shared" si="51"/>
        <v>#DIV/0!</v>
      </c>
    </row>
    <row r="95" spans="1:11" x14ac:dyDescent="0.2">
      <c r="A95" s="101" t="s">
        <v>90</v>
      </c>
      <c r="B95" s="103" t="s">
        <v>17</v>
      </c>
      <c r="C95" s="103"/>
      <c r="D95" s="103"/>
      <c r="E95" s="103"/>
      <c r="F95" s="103"/>
      <c r="G95" s="103"/>
      <c r="H95" s="103" t="s">
        <v>0</v>
      </c>
      <c r="I95" s="109">
        <f t="shared" ref="I95:J103" si="64">I96</f>
        <v>124.6</v>
      </c>
      <c r="J95" s="109">
        <f t="shared" ref="J95" si="65">J96</f>
        <v>41.6</v>
      </c>
      <c r="K95" s="109">
        <f t="shared" si="51"/>
        <v>33.386837881219904</v>
      </c>
    </row>
    <row r="96" spans="1:11" x14ac:dyDescent="0.2">
      <c r="A96" s="101" t="s">
        <v>91</v>
      </c>
      <c r="B96" s="103" t="s">
        <v>17</v>
      </c>
      <c r="C96" s="103" t="s">
        <v>29</v>
      </c>
      <c r="D96" s="103"/>
      <c r="E96" s="103"/>
      <c r="F96" s="103"/>
      <c r="G96" s="103"/>
      <c r="H96" s="111" t="s">
        <v>0</v>
      </c>
      <c r="I96" s="109">
        <f t="shared" si="64"/>
        <v>124.6</v>
      </c>
      <c r="J96" s="109">
        <f t="shared" ref="J96" si="66">J97</f>
        <v>41.6</v>
      </c>
      <c r="K96" s="109">
        <f t="shared" si="51"/>
        <v>33.386837881219904</v>
      </c>
    </row>
    <row r="97" spans="1:11" ht="24" x14ac:dyDescent="0.2">
      <c r="A97" s="6" t="s">
        <v>65</v>
      </c>
      <c r="B97" s="67" t="s">
        <v>17</v>
      </c>
      <c r="C97" s="67" t="s">
        <v>29</v>
      </c>
      <c r="D97" s="67">
        <v>89</v>
      </c>
      <c r="E97" s="67">
        <v>0</v>
      </c>
      <c r="F97" s="67"/>
      <c r="G97" s="67"/>
      <c r="H97" s="108"/>
      <c r="I97" s="10">
        <f t="shared" si="64"/>
        <v>124.6</v>
      </c>
      <c r="J97" s="10">
        <f t="shared" ref="J97" si="67">J98</f>
        <v>41.6</v>
      </c>
      <c r="K97" s="10">
        <f t="shared" si="51"/>
        <v>33.386837881219904</v>
      </c>
    </row>
    <row r="98" spans="1:11" ht="36" x14ac:dyDescent="0.2">
      <c r="A98" s="6" t="s">
        <v>66</v>
      </c>
      <c r="B98" s="67" t="s">
        <v>17</v>
      </c>
      <c r="C98" s="67" t="s">
        <v>29</v>
      </c>
      <c r="D98" s="67">
        <v>89</v>
      </c>
      <c r="E98" s="67">
        <v>1</v>
      </c>
      <c r="F98" s="67"/>
      <c r="G98" s="107"/>
      <c r="H98" s="67"/>
      <c r="I98" s="10">
        <f>I99+I102</f>
        <v>124.6</v>
      </c>
      <c r="J98" s="10">
        <f>J99+J102</f>
        <v>41.6</v>
      </c>
      <c r="K98" s="10">
        <f t="shared" si="51"/>
        <v>33.386837881219904</v>
      </c>
    </row>
    <row r="99" spans="1:11" ht="24" x14ac:dyDescent="0.2">
      <c r="A99" s="6" t="s">
        <v>92</v>
      </c>
      <c r="B99" s="67" t="s">
        <v>17</v>
      </c>
      <c r="C99" s="67" t="s">
        <v>29</v>
      </c>
      <c r="D99" s="67">
        <v>89</v>
      </c>
      <c r="E99" s="67">
        <v>1</v>
      </c>
      <c r="F99" s="67" t="s">
        <v>112</v>
      </c>
      <c r="G99" s="107" t="s">
        <v>121</v>
      </c>
      <c r="H99" s="67"/>
      <c r="I99" s="10">
        <f t="shared" si="64"/>
        <v>83</v>
      </c>
      <c r="J99" s="10">
        <f t="shared" ref="J99" si="68">J100</f>
        <v>0</v>
      </c>
      <c r="K99" s="10">
        <f t="shared" si="51"/>
        <v>0</v>
      </c>
    </row>
    <row r="100" spans="1:11" ht="24" x14ac:dyDescent="0.2">
      <c r="A100" s="6" t="s">
        <v>93</v>
      </c>
      <c r="B100" s="67" t="s">
        <v>17</v>
      </c>
      <c r="C100" s="67" t="s">
        <v>29</v>
      </c>
      <c r="D100" s="67">
        <v>89</v>
      </c>
      <c r="E100" s="67">
        <v>1</v>
      </c>
      <c r="F100" s="67" t="s">
        <v>112</v>
      </c>
      <c r="G100" s="107" t="s">
        <v>121</v>
      </c>
      <c r="H100" s="67">
        <v>300</v>
      </c>
      <c r="I100" s="10">
        <f t="shared" si="64"/>
        <v>83</v>
      </c>
      <c r="J100" s="10">
        <f t="shared" ref="J100" si="69">J101</f>
        <v>0</v>
      </c>
      <c r="K100" s="10">
        <f t="shared" si="51"/>
        <v>0</v>
      </c>
    </row>
    <row r="101" spans="1:11" ht="24" x14ac:dyDescent="0.2">
      <c r="A101" s="6" t="s">
        <v>94</v>
      </c>
      <c r="B101" s="67" t="s">
        <v>17</v>
      </c>
      <c r="C101" s="67" t="s">
        <v>29</v>
      </c>
      <c r="D101" s="67">
        <v>89</v>
      </c>
      <c r="E101" s="67">
        <v>1</v>
      </c>
      <c r="F101" s="67" t="s">
        <v>112</v>
      </c>
      <c r="G101" s="107" t="s">
        <v>121</v>
      </c>
      <c r="H101" s="67">
        <v>310</v>
      </c>
      <c r="I101" s="10">
        <f>'Приложение 2'!K171</f>
        <v>83</v>
      </c>
      <c r="J101" s="10">
        <f>'Приложение 2'!L171</f>
        <v>0</v>
      </c>
      <c r="K101" s="10">
        <f t="shared" si="51"/>
        <v>0</v>
      </c>
    </row>
    <row r="102" spans="1:11" s="202" customFormat="1" ht="48" x14ac:dyDescent="0.2">
      <c r="A102" s="6" t="s">
        <v>40</v>
      </c>
      <c r="B102" s="67" t="s">
        <v>17</v>
      </c>
      <c r="C102" s="67" t="s">
        <v>29</v>
      </c>
      <c r="D102" s="67">
        <v>89</v>
      </c>
      <c r="E102" s="67">
        <v>1</v>
      </c>
      <c r="F102" s="67" t="s">
        <v>112</v>
      </c>
      <c r="G102" s="107" t="s">
        <v>114</v>
      </c>
      <c r="H102" s="67"/>
      <c r="I102" s="10">
        <f t="shared" si="64"/>
        <v>41.6</v>
      </c>
      <c r="J102" s="10">
        <f t="shared" si="64"/>
        <v>41.6</v>
      </c>
      <c r="K102" s="10">
        <f t="shared" ref="K102:K104" si="70">J102/I102*100</f>
        <v>100</v>
      </c>
    </row>
    <row r="103" spans="1:11" s="202" customFormat="1" ht="24" x14ac:dyDescent="0.2">
      <c r="A103" s="6" t="s">
        <v>93</v>
      </c>
      <c r="B103" s="67" t="s">
        <v>17</v>
      </c>
      <c r="C103" s="67" t="s">
        <v>29</v>
      </c>
      <c r="D103" s="67">
        <v>89</v>
      </c>
      <c r="E103" s="67">
        <v>1</v>
      </c>
      <c r="F103" s="67" t="s">
        <v>112</v>
      </c>
      <c r="G103" s="107" t="s">
        <v>114</v>
      </c>
      <c r="H103" s="67">
        <v>300</v>
      </c>
      <c r="I103" s="10">
        <f t="shared" si="64"/>
        <v>41.6</v>
      </c>
      <c r="J103" s="10">
        <f t="shared" si="64"/>
        <v>41.6</v>
      </c>
      <c r="K103" s="10">
        <f t="shared" si="70"/>
        <v>100</v>
      </c>
    </row>
    <row r="104" spans="1:11" s="202" customFormat="1" ht="23.25" customHeight="1" x14ac:dyDescent="0.2">
      <c r="A104" s="6" t="s">
        <v>94</v>
      </c>
      <c r="B104" s="67" t="s">
        <v>17</v>
      </c>
      <c r="C104" s="67" t="s">
        <v>29</v>
      </c>
      <c r="D104" s="67">
        <v>89</v>
      </c>
      <c r="E104" s="67">
        <v>1</v>
      </c>
      <c r="F104" s="67" t="s">
        <v>112</v>
      </c>
      <c r="G104" s="107" t="s">
        <v>114</v>
      </c>
      <c r="H104" s="67">
        <v>310</v>
      </c>
      <c r="I104" s="10">
        <f>'Приложение 2'!K174</f>
        <v>41.6</v>
      </c>
      <c r="J104" s="10">
        <f>'Приложение 2'!L174</f>
        <v>41.6</v>
      </c>
      <c r="K104" s="10">
        <f t="shared" si="70"/>
        <v>100</v>
      </c>
    </row>
    <row r="105" spans="1:11" ht="24" hidden="1" x14ac:dyDescent="0.2">
      <c r="A105" s="101" t="s">
        <v>97</v>
      </c>
      <c r="B105" s="103">
        <v>13</v>
      </c>
      <c r="C105" s="103"/>
      <c r="D105" s="103"/>
      <c r="E105" s="103"/>
      <c r="F105" s="103"/>
      <c r="G105" s="110"/>
      <c r="H105" s="103"/>
      <c r="I105" s="109">
        <f t="shared" ref="I105:I110" si="71">I106</f>
        <v>0</v>
      </c>
      <c r="J105" s="109">
        <f t="shared" ref="J105" si="72">J106</f>
        <v>0</v>
      </c>
      <c r="K105" s="109" t="e">
        <f t="shared" si="51"/>
        <v>#DIV/0!</v>
      </c>
    </row>
    <row r="106" spans="1:11" ht="24" hidden="1" x14ac:dyDescent="0.2">
      <c r="A106" s="101" t="s">
        <v>98</v>
      </c>
      <c r="B106" s="103">
        <v>13</v>
      </c>
      <c r="C106" s="103" t="s">
        <v>29</v>
      </c>
      <c r="D106" s="103"/>
      <c r="E106" s="103"/>
      <c r="F106" s="103"/>
      <c r="G106" s="110"/>
      <c r="H106" s="103"/>
      <c r="I106" s="109">
        <f t="shared" si="71"/>
        <v>0</v>
      </c>
      <c r="J106" s="109">
        <f>J107</f>
        <v>0</v>
      </c>
      <c r="K106" s="109" t="e">
        <f t="shared" si="51"/>
        <v>#DIV/0!</v>
      </c>
    </row>
    <row r="107" spans="1:11" ht="24" hidden="1" x14ac:dyDescent="0.2">
      <c r="A107" s="6" t="s">
        <v>65</v>
      </c>
      <c r="B107" s="67">
        <v>13</v>
      </c>
      <c r="C107" s="67" t="s">
        <v>29</v>
      </c>
      <c r="D107" s="67" t="s">
        <v>109</v>
      </c>
      <c r="E107" s="67" t="s">
        <v>111</v>
      </c>
      <c r="F107" s="67"/>
      <c r="G107" s="107"/>
      <c r="H107" s="67"/>
      <c r="I107" s="10">
        <f t="shared" si="71"/>
        <v>0</v>
      </c>
      <c r="J107" s="10">
        <f t="shared" ref="J107" si="73">J108</f>
        <v>0</v>
      </c>
      <c r="K107" s="10" t="e">
        <f t="shared" si="51"/>
        <v>#DIV/0!</v>
      </c>
    </row>
    <row r="108" spans="1:11" ht="36" hidden="1" x14ac:dyDescent="0.2">
      <c r="A108" s="6" t="s">
        <v>66</v>
      </c>
      <c r="B108" s="67">
        <v>13</v>
      </c>
      <c r="C108" s="67" t="s">
        <v>29</v>
      </c>
      <c r="D108" s="67">
        <v>89</v>
      </c>
      <c r="E108" s="67">
        <v>1</v>
      </c>
      <c r="F108" s="67"/>
      <c r="G108" s="107"/>
      <c r="H108" s="67"/>
      <c r="I108" s="10">
        <f t="shared" si="71"/>
        <v>0</v>
      </c>
      <c r="J108" s="10">
        <f t="shared" ref="J108" si="74">J109</f>
        <v>0</v>
      </c>
      <c r="K108" s="10" t="e">
        <f t="shared" si="51"/>
        <v>#DIV/0!</v>
      </c>
    </row>
    <row r="109" spans="1:11" ht="12" hidden="1" customHeight="1" x14ac:dyDescent="0.2">
      <c r="A109" s="6" t="s">
        <v>99</v>
      </c>
      <c r="B109" s="67">
        <v>13</v>
      </c>
      <c r="C109" s="67" t="s">
        <v>29</v>
      </c>
      <c r="D109" s="67" t="s">
        <v>109</v>
      </c>
      <c r="E109" s="67" t="s">
        <v>8</v>
      </c>
      <c r="F109" s="67" t="s">
        <v>112</v>
      </c>
      <c r="G109" s="107" t="s">
        <v>122</v>
      </c>
      <c r="H109" s="67"/>
      <c r="I109" s="10">
        <f t="shared" si="71"/>
        <v>0</v>
      </c>
      <c r="J109" s="10">
        <f t="shared" ref="J109" si="75">J110</f>
        <v>0</v>
      </c>
      <c r="K109" s="10" t="e">
        <f t="shared" si="51"/>
        <v>#DIV/0!</v>
      </c>
    </row>
    <row r="110" spans="1:11" ht="24" hidden="1" x14ac:dyDescent="0.2">
      <c r="A110" s="6" t="s">
        <v>100</v>
      </c>
      <c r="B110" s="67">
        <v>13</v>
      </c>
      <c r="C110" s="67" t="s">
        <v>29</v>
      </c>
      <c r="D110" s="67" t="s">
        <v>109</v>
      </c>
      <c r="E110" s="67" t="s">
        <v>8</v>
      </c>
      <c r="F110" s="67" t="s">
        <v>112</v>
      </c>
      <c r="G110" s="67" t="s">
        <v>122</v>
      </c>
      <c r="H110" s="67" t="s">
        <v>131</v>
      </c>
      <c r="I110" s="10">
        <f t="shared" si="71"/>
        <v>0</v>
      </c>
      <c r="J110" s="10">
        <f t="shared" ref="J110" si="76">J111</f>
        <v>0</v>
      </c>
      <c r="K110" s="10" t="e">
        <f t="shared" si="51"/>
        <v>#DIV/0!</v>
      </c>
    </row>
    <row r="111" spans="1:11" hidden="1" x14ac:dyDescent="0.2">
      <c r="A111" s="68" t="s">
        <v>101</v>
      </c>
      <c r="B111" s="69">
        <v>13</v>
      </c>
      <c r="C111" s="69" t="s">
        <v>29</v>
      </c>
      <c r="D111" s="69" t="s">
        <v>109</v>
      </c>
      <c r="E111" s="69" t="s">
        <v>8</v>
      </c>
      <c r="F111" s="69" t="s">
        <v>112</v>
      </c>
      <c r="G111" s="69" t="s">
        <v>122</v>
      </c>
      <c r="H111" s="69" t="s">
        <v>132</v>
      </c>
      <c r="I111" s="165">
        <f>'Приложение 2'!K185</f>
        <v>0</v>
      </c>
      <c r="J111" s="165">
        <f>'Приложение 2'!L185</f>
        <v>0</v>
      </c>
      <c r="K111" s="165" t="e">
        <f t="shared" si="51"/>
        <v>#DIV/0!</v>
      </c>
    </row>
    <row r="112" spans="1:11" ht="13.5" x14ac:dyDescent="0.2">
      <c r="A112" s="96" t="str">
        <f>'Приложение 2'!A187</f>
        <v>Условно утвержденные расходы</v>
      </c>
      <c r="B112" s="166">
        <v>99</v>
      </c>
      <c r="C112" s="166"/>
      <c r="D112" s="166"/>
      <c r="E112" s="166"/>
      <c r="F112" s="166"/>
      <c r="G112" s="166"/>
      <c r="H112" s="166"/>
      <c r="I112" s="167">
        <f t="shared" ref="I112:I117" si="77">I113</f>
        <v>0</v>
      </c>
      <c r="J112" s="167">
        <f t="shared" ref="J112" si="78">J113</f>
        <v>0</v>
      </c>
      <c r="K112" s="167" t="e">
        <f t="shared" si="51"/>
        <v>#DIV/0!</v>
      </c>
    </row>
    <row r="113" spans="1:11" ht="13.5" x14ac:dyDescent="0.2">
      <c r="A113" s="96" t="str">
        <f>'Приложение 2'!A188</f>
        <v>Условно утвержденные расходы</v>
      </c>
      <c r="B113" s="166" t="s">
        <v>229</v>
      </c>
      <c r="C113" s="166" t="s">
        <v>229</v>
      </c>
      <c r="D113" s="166"/>
      <c r="E113" s="166"/>
      <c r="F113" s="166"/>
      <c r="G113" s="166"/>
      <c r="H113" s="166"/>
      <c r="I113" s="167">
        <f t="shared" si="77"/>
        <v>0</v>
      </c>
      <c r="J113" s="167">
        <f t="shared" ref="J113" si="79">J114</f>
        <v>0</v>
      </c>
      <c r="K113" s="167" t="e">
        <f t="shared" si="51"/>
        <v>#DIV/0!</v>
      </c>
    </row>
    <row r="114" spans="1:11" ht="51" customHeight="1" x14ac:dyDescent="0.2">
      <c r="A114" s="70" t="str">
        <f>'Приложение 2'!A189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4" s="152" t="s">
        <v>229</v>
      </c>
      <c r="C114" s="152" t="s">
        <v>229</v>
      </c>
      <c r="D114" s="152" t="s">
        <v>108</v>
      </c>
      <c r="E114" s="152" t="s">
        <v>111</v>
      </c>
      <c r="F114" s="150"/>
      <c r="G114" s="150"/>
      <c r="H114" s="150"/>
      <c r="I114" s="168">
        <f t="shared" si="77"/>
        <v>0</v>
      </c>
      <c r="J114" s="168">
        <f t="shared" ref="J114" si="80">J115</f>
        <v>0</v>
      </c>
      <c r="K114" s="168" t="e">
        <f t="shared" si="51"/>
        <v>#DIV/0!</v>
      </c>
    </row>
    <row r="115" spans="1:11" ht="53.25" customHeight="1" x14ac:dyDescent="0.2">
      <c r="A115" s="70" t="str">
        <f>'Приложение 2'!A190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15" s="152" t="s">
        <v>229</v>
      </c>
      <c r="C115" s="152" t="s">
        <v>229</v>
      </c>
      <c r="D115" s="152" t="s">
        <v>108</v>
      </c>
      <c r="E115" s="152" t="s">
        <v>8</v>
      </c>
      <c r="F115" s="150"/>
      <c r="G115" s="150"/>
      <c r="H115" s="150"/>
      <c r="I115" s="168">
        <f t="shared" si="77"/>
        <v>0</v>
      </c>
      <c r="J115" s="168">
        <f t="shared" ref="J115" si="81">J116</f>
        <v>0</v>
      </c>
      <c r="K115" s="168" t="e">
        <f t="shared" si="51"/>
        <v>#DIV/0!</v>
      </c>
    </row>
    <row r="116" spans="1:11" x14ac:dyDescent="0.2">
      <c r="A116" s="70" t="str">
        <f>'Приложение 2'!A191</f>
        <v>Условно утвержденные расходы</v>
      </c>
      <c r="B116" s="152" t="s">
        <v>229</v>
      </c>
      <c r="C116" s="152" t="s">
        <v>229</v>
      </c>
      <c r="D116" s="152" t="s">
        <v>108</v>
      </c>
      <c r="E116" s="152" t="s">
        <v>8</v>
      </c>
      <c r="F116" s="152" t="s">
        <v>112</v>
      </c>
      <c r="G116" s="152" t="s">
        <v>233</v>
      </c>
      <c r="H116" s="150"/>
      <c r="I116" s="168">
        <f t="shared" si="77"/>
        <v>0</v>
      </c>
      <c r="J116" s="168">
        <f t="shared" ref="J116" si="82">J117</f>
        <v>0</v>
      </c>
      <c r="K116" s="168" t="e">
        <f t="shared" si="51"/>
        <v>#DIV/0!</v>
      </c>
    </row>
    <row r="117" spans="1:11" x14ac:dyDescent="0.2">
      <c r="A117" s="70" t="str">
        <f>'Приложение 2'!A192</f>
        <v>Иные бюджетные ассигнования</v>
      </c>
      <c r="B117" s="152" t="s">
        <v>229</v>
      </c>
      <c r="C117" s="152" t="s">
        <v>229</v>
      </c>
      <c r="D117" s="152" t="s">
        <v>108</v>
      </c>
      <c r="E117" s="152" t="s">
        <v>8</v>
      </c>
      <c r="F117" s="152" t="s">
        <v>112</v>
      </c>
      <c r="G117" s="152" t="s">
        <v>233</v>
      </c>
      <c r="H117" s="152" t="s">
        <v>127</v>
      </c>
      <c r="I117" s="168">
        <f t="shared" si="77"/>
        <v>0</v>
      </c>
      <c r="J117" s="168">
        <f t="shared" ref="J117" si="83">J118</f>
        <v>0</v>
      </c>
      <c r="K117" s="168" t="e">
        <f t="shared" si="51"/>
        <v>#DIV/0!</v>
      </c>
    </row>
    <row r="118" spans="1:11" x14ac:dyDescent="0.2">
      <c r="A118" s="70" t="str">
        <f>'Приложение 2'!A193</f>
        <v>Резервные средства</v>
      </c>
      <c r="B118" s="152" t="s">
        <v>229</v>
      </c>
      <c r="C118" s="152" t="s">
        <v>229</v>
      </c>
      <c r="D118" s="152" t="s">
        <v>108</v>
      </c>
      <c r="E118" s="152" t="s">
        <v>8</v>
      </c>
      <c r="F118" s="152" t="s">
        <v>112</v>
      </c>
      <c r="G118" s="152" t="s">
        <v>233</v>
      </c>
      <c r="H118" s="152" t="s">
        <v>234</v>
      </c>
      <c r="I118" s="168">
        <f>'Приложение 2'!K193</f>
        <v>0</v>
      </c>
      <c r="J118" s="168">
        <f>'Приложение 2'!L193</f>
        <v>0</v>
      </c>
      <c r="K118" s="168" t="e">
        <f t="shared" si="51"/>
        <v>#DIV/0!</v>
      </c>
    </row>
  </sheetData>
  <mergeCells count="10">
    <mergeCell ref="H1:K1"/>
    <mergeCell ref="H2:K2"/>
    <mergeCell ref="A3:K3"/>
    <mergeCell ref="H4:K4"/>
    <mergeCell ref="A5:A6"/>
    <mergeCell ref="B5:B6"/>
    <mergeCell ref="C5:C6"/>
    <mergeCell ref="D5:G6"/>
    <mergeCell ref="H5:H6"/>
    <mergeCell ref="I5:K5"/>
  </mergeCells>
  <pageMargins left="0.43307089999999998" right="0.2362205" top="0.70275589999999999" bottom="1.220866" header="0.3" footer="0.3"/>
  <pageSetup paperSize="9" scale="91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abSelected="1" view="pageBreakPreview" zoomScaleSheetLayoutView="100" workbookViewId="0">
      <selection activeCell="K94" sqref="K94"/>
    </sheetView>
  </sheetViews>
  <sheetFormatPr defaultRowHeight="12.75" x14ac:dyDescent="0.2"/>
  <cols>
    <col min="1" max="1" width="37.5" customWidth="1"/>
    <col min="2" max="4" width="4.1640625" customWidth="1"/>
    <col min="5" max="5" width="7" customWidth="1"/>
    <col min="6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s="106" customFormat="1" x14ac:dyDescent="0.2">
      <c r="I1" s="226" t="s">
        <v>146</v>
      </c>
      <c r="J1" s="227"/>
      <c r="K1" s="227"/>
      <c r="L1" s="227"/>
    </row>
    <row r="2" spans="1:12" ht="91.5" customHeight="1" x14ac:dyDescent="0.2">
      <c r="A2" s="1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9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2023 года»</v>
      </c>
      <c r="J2" s="220"/>
      <c r="K2" s="220"/>
      <c r="L2" s="220"/>
    </row>
    <row r="3" spans="1:12" ht="129.75" customHeight="1" x14ac:dyDescent="0.2">
      <c r="A3" s="221" t="s">
        <v>252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2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2" t="s">
        <v>1</v>
      </c>
      <c r="J4" s="222"/>
      <c r="K4" s="222"/>
      <c r="L4" s="222"/>
    </row>
    <row r="5" spans="1:12" ht="19.5" customHeight="1" x14ac:dyDescent="0.2">
      <c r="A5" s="223" t="s">
        <v>2</v>
      </c>
      <c r="B5" s="223" t="s">
        <v>5</v>
      </c>
      <c r="C5" s="223"/>
      <c r="D5" s="223"/>
      <c r="E5" s="223"/>
      <c r="F5" s="223" t="s">
        <v>22</v>
      </c>
      <c r="G5" s="223" t="s">
        <v>3</v>
      </c>
      <c r="H5" s="223" t="s">
        <v>4</v>
      </c>
      <c r="I5" s="223" t="s">
        <v>21</v>
      </c>
      <c r="J5" s="223" t="s">
        <v>7</v>
      </c>
      <c r="K5" s="223"/>
      <c r="L5" s="223"/>
    </row>
    <row r="6" spans="1:12" ht="30" customHeight="1" x14ac:dyDescent="0.2">
      <c r="A6" s="223" t="s">
        <v>0</v>
      </c>
      <c r="B6" s="223" t="s">
        <v>0</v>
      </c>
      <c r="C6" s="223"/>
      <c r="D6" s="223"/>
      <c r="E6" s="223"/>
      <c r="F6" s="223" t="s">
        <v>0</v>
      </c>
      <c r="G6" s="223" t="s">
        <v>0</v>
      </c>
      <c r="H6" s="223" t="s">
        <v>0</v>
      </c>
      <c r="I6" s="223" t="s">
        <v>0</v>
      </c>
      <c r="J6" s="190" t="s">
        <v>240</v>
      </c>
      <c r="K6" s="190" t="s">
        <v>241</v>
      </c>
      <c r="L6" s="192" t="s">
        <v>242</v>
      </c>
    </row>
    <row r="7" spans="1:12" ht="13.7" customHeight="1" x14ac:dyDescent="0.2">
      <c r="A7" s="11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20</v>
      </c>
    </row>
    <row r="8" spans="1:12" s="106" customFormat="1" ht="13.7" customHeight="1" x14ac:dyDescent="0.2">
      <c r="A8" s="5" t="s">
        <v>19</v>
      </c>
      <c r="B8" s="11"/>
      <c r="C8" s="11"/>
      <c r="D8" s="11"/>
      <c r="E8" s="11"/>
      <c r="F8" s="11"/>
      <c r="G8" s="11"/>
      <c r="H8" s="11"/>
      <c r="I8" s="11"/>
      <c r="J8" s="185">
        <f>J9+J17+J53+J117</f>
        <v>1547.3999999999999</v>
      </c>
      <c r="K8" s="185">
        <f>K9+K17+K53+K117</f>
        <v>895.7</v>
      </c>
      <c r="L8" s="185">
        <f>K8/J8*100</f>
        <v>57.884192839601923</v>
      </c>
    </row>
    <row r="9" spans="1:12" ht="74.25" hidden="1" customHeight="1" x14ac:dyDescent="0.2">
      <c r="A9" s="5" t="str">
        <f>'Приложение 2'!$A$90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v>
      </c>
      <c r="B9" s="103" t="s">
        <v>29</v>
      </c>
      <c r="C9" s="103" t="s">
        <v>111</v>
      </c>
      <c r="D9" s="103"/>
      <c r="E9" s="103"/>
      <c r="F9" s="103"/>
      <c r="G9" s="103" t="s">
        <v>0</v>
      </c>
      <c r="H9" s="103" t="s">
        <v>0</v>
      </c>
      <c r="I9" s="103" t="s">
        <v>0</v>
      </c>
      <c r="J9" s="109">
        <f>J10</f>
        <v>1</v>
      </c>
      <c r="K9" s="109">
        <f t="shared" ref="K9" si="0">K10</f>
        <v>0</v>
      </c>
      <c r="L9" s="109">
        <f t="shared" ref="L9:L72" si="1">K9/J9*100</f>
        <v>0</v>
      </c>
    </row>
    <row r="10" spans="1:12" ht="36" hidden="1" x14ac:dyDescent="0.2">
      <c r="A10" s="6" t="s">
        <v>71</v>
      </c>
      <c r="B10" s="67" t="s">
        <v>29</v>
      </c>
      <c r="C10" s="67" t="s">
        <v>111</v>
      </c>
      <c r="D10" s="67" t="s">
        <v>29</v>
      </c>
      <c r="E10" s="67"/>
      <c r="F10" s="67"/>
      <c r="G10" s="67"/>
      <c r="H10" s="67"/>
      <c r="I10" s="67"/>
      <c r="J10" s="10">
        <f t="shared" ref="J10:J15" si="2">J11</f>
        <v>1</v>
      </c>
      <c r="K10" s="10">
        <f t="shared" ref="K10" si="3">K11</f>
        <v>0</v>
      </c>
      <c r="L10" s="10">
        <f t="shared" si="1"/>
        <v>0</v>
      </c>
    </row>
    <row r="11" spans="1:12" ht="24" hidden="1" x14ac:dyDescent="0.2">
      <c r="A11" s="6" t="s">
        <v>72</v>
      </c>
      <c r="B11" s="67" t="s">
        <v>29</v>
      </c>
      <c r="C11" s="67" t="s">
        <v>111</v>
      </c>
      <c r="D11" s="67" t="s">
        <v>29</v>
      </c>
      <c r="E11" s="67" t="s">
        <v>118</v>
      </c>
      <c r="F11" s="67"/>
      <c r="G11" s="67"/>
      <c r="H11" s="67"/>
      <c r="I11" s="67"/>
      <c r="J11" s="10">
        <f t="shared" si="2"/>
        <v>1</v>
      </c>
      <c r="K11" s="10">
        <f t="shared" ref="K11" si="4">K12</f>
        <v>0</v>
      </c>
      <c r="L11" s="10">
        <f t="shared" si="1"/>
        <v>0</v>
      </c>
    </row>
    <row r="12" spans="1:12" ht="24" hidden="1" x14ac:dyDescent="0.2">
      <c r="A12" s="6" t="s">
        <v>46</v>
      </c>
      <c r="B12" s="67" t="s">
        <v>29</v>
      </c>
      <c r="C12" s="67" t="s">
        <v>111</v>
      </c>
      <c r="D12" s="67" t="s">
        <v>29</v>
      </c>
      <c r="E12" s="67" t="s">
        <v>118</v>
      </c>
      <c r="F12" s="67" t="s">
        <v>128</v>
      </c>
      <c r="G12" s="108"/>
      <c r="H12" s="108"/>
      <c r="I12" s="108"/>
      <c r="J12" s="10">
        <f t="shared" si="2"/>
        <v>1</v>
      </c>
      <c r="K12" s="10">
        <f t="shared" ref="K12" si="5">K13</f>
        <v>0</v>
      </c>
      <c r="L12" s="10">
        <f t="shared" si="1"/>
        <v>0</v>
      </c>
    </row>
    <row r="13" spans="1:12" ht="36" hidden="1" x14ac:dyDescent="0.2">
      <c r="A13" s="6" t="s">
        <v>47</v>
      </c>
      <c r="B13" s="67" t="s">
        <v>29</v>
      </c>
      <c r="C13" s="67" t="s">
        <v>111</v>
      </c>
      <c r="D13" s="67" t="s">
        <v>29</v>
      </c>
      <c r="E13" s="67" t="s">
        <v>118</v>
      </c>
      <c r="F13" s="67" t="s">
        <v>129</v>
      </c>
      <c r="G13" s="67"/>
      <c r="H13" s="67"/>
      <c r="I13" s="67"/>
      <c r="J13" s="10">
        <f t="shared" si="2"/>
        <v>1</v>
      </c>
      <c r="K13" s="10">
        <f t="shared" ref="K13" si="6">K14</f>
        <v>0</v>
      </c>
      <c r="L13" s="10">
        <f t="shared" si="1"/>
        <v>0</v>
      </c>
    </row>
    <row r="14" spans="1:12" hidden="1" x14ac:dyDescent="0.2">
      <c r="A14" s="6" t="s">
        <v>31</v>
      </c>
      <c r="B14" s="67" t="s">
        <v>29</v>
      </c>
      <c r="C14" s="67" t="s">
        <v>111</v>
      </c>
      <c r="D14" s="67" t="s">
        <v>29</v>
      </c>
      <c r="E14" s="67" t="s">
        <v>118</v>
      </c>
      <c r="F14" s="67" t="s">
        <v>129</v>
      </c>
      <c r="G14" s="108" t="s">
        <v>29</v>
      </c>
      <c r="H14" s="108"/>
      <c r="I14" s="108"/>
      <c r="J14" s="10">
        <f t="shared" si="2"/>
        <v>1</v>
      </c>
      <c r="K14" s="10">
        <f t="shared" ref="K14" si="7">K15</f>
        <v>0</v>
      </c>
      <c r="L14" s="10">
        <f t="shared" si="1"/>
        <v>0</v>
      </c>
    </row>
    <row r="15" spans="1:12" hidden="1" x14ac:dyDescent="0.2">
      <c r="A15" s="6" t="s">
        <v>69</v>
      </c>
      <c r="B15" s="67" t="s">
        <v>29</v>
      </c>
      <c r="C15" s="67" t="s">
        <v>111</v>
      </c>
      <c r="D15" s="67" t="s">
        <v>29</v>
      </c>
      <c r="E15" s="67" t="s">
        <v>118</v>
      </c>
      <c r="F15" s="67" t="s">
        <v>129</v>
      </c>
      <c r="G15" s="108" t="s">
        <v>29</v>
      </c>
      <c r="H15" s="108" t="s">
        <v>104</v>
      </c>
      <c r="I15" s="108"/>
      <c r="J15" s="10">
        <f t="shared" si="2"/>
        <v>1</v>
      </c>
      <c r="K15" s="10">
        <f t="shared" ref="K15" si="8">K16</f>
        <v>0</v>
      </c>
      <c r="L15" s="10">
        <f t="shared" si="1"/>
        <v>0</v>
      </c>
    </row>
    <row r="16" spans="1:12" ht="53.25" hidden="1" customHeight="1" x14ac:dyDescent="0.2">
      <c r="A16" s="9" t="str">
        <f>'Приложение 2'!$A$9</f>
        <v>Администрация Гузынского сельского поселения Большеберезниковского муниципального района Республики Мордовия</v>
      </c>
      <c r="B16" s="67" t="s">
        <v>29</v>
      </c>
      <c r="C16" s="67" t="s">
        <v>111</v>
      </c>
      <c r="D16" s="67" t="s">
        <v>29</v>
      </c>
      <c r="E16" s="67" t="s">
        <v>118</v>
      </c>
      <c r="F16" s="67" t="s">
        <v>129</v>
      </c>
      <c r="G16" s="67" t="s">
        <v>29</v>
      </c>
      <c r="H16" s="112" t="s">
        <v>104</v>
      </c>
      <c r="I16" s="112">
        <f>'Приложение 2'!$B$9</f>
        <v>912</v>
      </c>
      <c r="J16" s="10">
        <f>'Приложение 2'!K94</f>
        <v>1</v>
      </c>
      <c r="K16" s="10">
        <f>'Приложение 2'!L94</f>
        <v>0</v>
      </c>
      <c r="L16" s="10">
        <f t="shared" si="1"/>
        <v>0</v>
      </c>
    </row>
    <row r="17" spans="1:12" ht="84.75" customHeight="1" x14ac:dyDescent="0.2">
      <c r="A17" s="102" t="str">
        <f>'Приложение 2'!$A$125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17" s="103" t="s">
        <v>110</v>
      </c>
      <c r="C17" s="103" t="s">
        <v>111</v>
      </c>
      <c r="D17" s="103"/>
      <c r="E17" s="103"/>
      <c r="F17" s="103"/>
      <c r="G17" s="103"/>
      <c r="H17" s="103"/>
      <c r="I17" s="111"/>
      <c r="J17" s="109">
        <f>J18+J25+J32+J39+J46</f>
        <v>135.9</v>
      </c>
      <c r="K17" s="109">
        <f t="shared" ref="K17" si="9">K18+K25+K32+K39+K46</f>
        <v>23.7</v>
      </c>
      <c r="L17" s="109">
        <f t="shared" si="1"/>
        <v>17.439293598233991</v>
      </c>
    </row>
    <row r="18" spans="1:12" ht="74.25" customHeight="1" x14ac:dyDescent="0.2">
      <c r="A18" s="6" t="str">
        <f>'Приложение 2'!$A$126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18" s="67" t="s">
        <v>110</v>
      </c>
      <c r="C18" s="67" t="s">
        <v>111</v>
      </c>
      <c r="D18" s="67" t="s">
        <v>29</v>
      </c>
      <c r="E18" s="67"/>
      <c r="F18" s="67"/>
      <c r="G18" s="67"/>
      <c r="H18" s="67"/>
      <c r="I18" s="67"/>
      <c r="J18" s="10">
        <f t="shared" ref="J18:J23" si="10">J19</f>
        <v>58.6</v>
      </c>
      <c r="K18" s="10">
        <f t="shared" ref="K18" si="11">K19</f>
        <v>23.7</v>
      </c>
      <c r="L18" s="10">
        <f t="shared" si="1"/>
        <v>40.443686006825935</v>
      </c>
    </row>
    <row r="19" spans="1:12" x14ac:dyDescent="0.2">
      <c r="A19" s="6" t="s">
        <v>83</v>
      </c>
      <c r="B19" s="67" t="s">
        <v>110</v>
      </c>
      <c r="C19" s="67" t="s">
        <v>111</v>
      </c>
      <c r="D19" s="67" t="s">
        <v>29</v>
      </c>
      <c r="E19" s="67">
        <v>43010</v>
      </c>
      <c r="F19" s="67"/>
      <c r="G19" s="67"/>
      <c r="H19" s="108"/>
      <c r="I19" s="108"/>
      <c r="J19" s="10">
        <f t="shared" si="10"/>
        <v>58.6</v>
      </c>
      <c r="K19" s="10">
        <f t="shared" ref="K19" si="12">K20</f>
        <v>23.7</v>
      </c>
      <c r="L19" s="10">
        <f t="shared" si="1"/>
        <v>40.443686006825935</v>
      </c>
    </row>
    <row r="20" spans="1:12" ht="24" x14ac:dyDescent="0.2">
      <c r="A20" s="6" t="s">
        <v>46</v>
      </c>
      <c r="B20" s="67" t="s">
        <v>110</v>
      </c>
      <c r="C20" s="67" t="s">
        <v>111</v>
      </c>
      <c r="D20" s="67" t="s">
        <v>29</v>
      </c>
      <c r="E20" s="67">
        <v>43010</v>
      </c>
      <c r="F20" s="67" t="s">
        <v>128</v>
      </c>
      <c r="G20" s="67"/>
      <c r="H20" s="108"/>
      <c r="I20" s="108"/>
      <c r="J20" s="10">
        <f t="shared" si="10"/>
        <v>58.6</v>
      </c>
      <c r="K20" s="10">
        <f t="shared" ref="K20" si="13">K21</f>
        <v>23.7</v>
      </c>
      <c r="L20" s="10">
        <f t="shared" si="1"/>
        <v>40.443686006825935</v>
      </c>
    </row>
    <row r="21" spans="1:12" ht="36" x14ac:dyDescent="0.2">
      <c r="A21" s="6" t="s">
        <v>47</v>
      </c>
      <c r="B21" s="67" t="s">
        <v>110</v>
      </c>
      <c r="C21" s="67" t="s">
        <v>111</v>
      </c>
      <c r="D21" s="67" t="s">
        <v>29</v>
      </c>
      <c r="E21" s="67">
        <v>43010</v>
      </c>
      <c r="F21" s="67" t="s">
        <v>129</v>
      </c>
      <c r="G21" s="67"/>
      <c r="H21" s="108"/>
      <c r="I21" s="108"/>
      <c r="J21" s="10">
        <f t="shared" si="10"/>
        <v>58.6</v>
      </c>
      <c r="K21" s="10">
        <f t="shared" ref="K21" si="14">K22</f>
        <v>23.7</v>
      </c>
      <c r="L21" s="10">
        <f t="shared" si="1"/>
        <v>40.443686006825935</v>
      </c>
    </row>
    <row r="22" spans="1:12" x14ac:dyDescent="0.2">
      <c r="A22" s="9" t="s">
        <v>79</v>
      </c>
      <c r="B22" s="67" t="s">
        <v>110</v>
      </c>
      <c r="C22" s="67" t="s">
        <v>111</v>
      </c>
      <c r="D22" s="67" t="s">
        <v>29</v>
      </c>
      <c r="E22" s="67" t="s">
        <v>147</v>
      </c>
      <c r="F22" s="67" t="s">
        <v>129</v>
      </c>
      <c r="G22" s="67" t="s">
        <v>107</v>
      </c>
      <c r="H22" s="67"/>
      <c r="I22" s="108"/>
      <c r="J22" s="10">
        <f t="shared" si="10"/>
        <v>58.6</v>
      </c>
      <c r="K22" s="10">
        <f t="shared" ref="K22" si="15">K23</f>
        <v>23.7</v>
      </c>
      <c r="L22" s="10">
        <f t="shared" si="1"/>
        <v>40.443686006825935</v>
      </c>
    </row>
    <row r="23" spans="1:12" x14ac:dyDescent="0.2">
      <c r="A23" s="6" t="str">
        <f>'Приложение 2'!$A$124</f>
        <v>Благоустройство</v>
      </c>
      <c r="B23" s="67" t="s">
        <v>110</v>
      </c>
      <c r="C23" s="67" t="s">
        <v>111</v>
      </c>
      <c r="D23" s="67" t="s">
        <v>29</v>
      </c>
      <c r="E23" s="67" t="s">
        <v>147</v>
      </c>
      <c r="F23" s="67" t="s">
        <v>129</v>
      </c>
      <c r="G23" s="67" t="s">
        <v>107</v>
      </c>
      <c r="H23" s="67" t="s">
        <v>105</v>
      </c>
      <c r="I23" s="67"/>
      <c r="J23" s="10">
        <f t="shared" si="10"/>
        <v>58.6</v>
      </c>
      <c r="K23" s="10">
        <f t="shared" ref="K23" si="16">K24</f>
        <v>23.7</v>
      </c>
      <c r="L23" s="10">
        <f t="shared" si="1"/>
        <v>40.443686006825935</v>
      </c>
    </row>
    <row r="24" spans="1:12" ht="48.75" customHeight="1" x14ac:dyDescent="0.2">
      <c r="A24" s="6" t="str">
        <f>$A$16</f>
        <v>Администрация Гузынского сельского поселения Большеберезниковского муниципального района Республики Мордовия</v>
      </c>
      <c r="B24" s="67" t="s">
        <v>110</v>
      </c>
      <c r="C24" s="67" t="s">
        <v>111</v>
      </c>
      <c r="D24" s="67" t="s">
        <v>29</v>
      </c>
      <c r="E24" s="67" t="s">
        <v>147</v>
      </c>
      <c r="F24" s="67" t="s">
        <v>129</v>
      </c>
      <c r="G24" s="67" t="s">
        <v>107</v>
      </c>
      <c r="H24" s="67" t="s">
        <v>105</v>
      </c>
      <c r="I24" s="67">
        <f>'Приложение 2'!$B$9</f>
        <v>912</v>
      </c>
      <c r="J24" s="10">
        <f>'Приложение 2'!K129</f>
        <v>58.6</v>
      </c>
      <c r="K24" s="10">
        <f>'Приложение 2'!L129</f>
        <v>23.7</v>
      </c>
      <c r="L24" s="10">
        <f t="shared" si="1"/>
        <v>40.443686006825935</v>
      </c>
    </row>
    <row r="25" spans="1:12" s="113" customFormat="1" ht="39" hidden="1" customHeight="1" x14ac:dyDescent="0.2">
      <c r="A25" s="9" t="s">
        <v>84</v>
      </c>
      <c r="B25" s="67" t="s">
        <v>110</v>
      </c>
      <c r="C25" s="67" t="s">
        <v>111</v>
      </c>
      <c r="D25" s="67" t="s">
        <v>30</v>
      </c>
      <c r="E25" s="67"/>
      <c r="F25" s="67"/>
      <c r="G25" s="67"/>
      <c r="H25" s="67"/>
      <c r="I25" s="67"/>
      <c r="J25" s="10">
        <f t="shared" ref="J25:J30" si="17">J26</f>
        <v>5</v>
      </c>
      <c r="K25" s="10">
        <f t="shared" ref="K25" si="18">K26</f>
        <v>0</v>
      </c>
      <c r="L25" s="10">
        <f t="shared" si="1"/>
        <v>0</v>
      </c>
    </row>
    <row r="26" spans="1:12" s="113" customFormat="1" ht="12.75" hidden="1" customHeight="1" x14ac:dyDescent="0.2">
      <c r="A26" s="6" t="s">
        <v>85</v>
      </c>
      <c r="B26" s="67" t="s">
        <v>110</v>
      </c>
      <c r="C26" s="67" t="s">
        <v>111</v>
      </c>
      <c r="D26" s="67" t="s">
        <v>30</v>
      </c>
      <c r="E26" s="67">
        <v>43020</v>
      </c>
      <c r="F26" s="67"/>
      <c r="G26" s="67"/>
      <c r="H26" s="67"/>
      <c r="I26" s="67"/>
      <c r="J26" s="10">
        <f t="shared" si="17"/>
        <v>5</v>
      </c>
      <c r="K26" s="10">
        <f t="shared" ref="K26" si="19">K27</f>
        <v>0</v>
      </c>
      <c r="L26" s="10">
        <f t="shared" si="1"/>
        <v>0</v>
      </c>
    </row>
    <row r="27" spans="1:12" s="113" customFormat="1" ht="22.5" hidden="1" customHeight="1" x14ac:dyDescent="0.2">
      <c r="A27" s="6" t="s">
        <v>46</v>
      </c>
      <c r="B27" s="67" t="s">
        <v>110</v>
      </c>
      <c r="C27" s="67" t="s">
        <v>111</v>
      </c>
      <c r="D27" s="67" t="s">
        <v>30</v>
      </c>
      <c r="E27" s="67">
        <v>43020</v>
      </c>
      <c r="F27" s="67">
        <v>200</v>
      </c>
      <c r="G27" s="67"/>
      <c r="H27" s="67"/>
      <c r="I27" s="67"/>
      <c r="J27" s="10">
        <f t="shared" si="17"/>
        <v>5</v>
      </c>
      <c r="K27" s="10">
        <f>K28</f>
        <v>0</v>
      </c>
      <c r="L27" s="10">
        <f t="shared" si="1"/>
        <v>0</v>
      </c>
    </row>
    <row r="28" spans="1:12" s="113" customFormat="1" ht="35.25" hidden="1" customHeight="1" x14ac:dyDescent="0.2">
      <c r="A28" s="6" t="s">
        <v>47</v>
      </c>
      <c r="B28" s="67" t="s">
        <v>110</v>
      </c>
      <c r="C28" s="67" t="s">
        <v>111</v>
      </c>
      <c r="D28" s="67" t="s">
        <v>30</v>
      </c>
      <c r="E28" s="67">
        <v>43020</v>
      </c>
      <c r="F28" s="67">
        <v>240</v>
      </c>
      <c r="G28" s="67"/>
      <c r="H28" s="67"/>
      <c r="I28" s="67"/>
      <c r="J28" s="10">
        <f t="shared" si="17"/>
        <v>5</v>
      </c>
      <c r="K28" s="10">
        <f t="shared" ref="K28" si="20">K29</f>
        <v>0</v>
      </c>
      <c r="L28" s="10">
        <f t="shared" si="1"/>
        <v>0</v>
      </c>
    </row>
    <row r="29" spans="1:12" s="113" customFormat="1" ht="12.75" hidden="1" customHeight="1" x14ac:dyDescent="0.2">
      <c r="A29" s="6" t="s">
        <v>79</v>
      </c>
      <c r="B29" s="67" t="s">
        <v>110</v>
      </c>
      <c r="C29" s="67" t="s">
        <v>111</v>
      </c>
      <c r="D29" s="67" t="s">
        <v>30</v>
      </c>
      <c r="E29" s="67">
        <v>43020</v>
      </c>
      <c r="F29" s="67">
        <v>240</v>
      </c>
      <c r="G29" s="67" t="s">
        <v>107</v>
      </c>
      <c r="H29" s="67"/>
      <c r="I29" s="67"/>
      <c r="J29" s="10">
        <f t="shared" si="17"/>
        <v>5</v>
      </c>
      <c r="K29" s="10">
        <f t="shared" ref="K29" si="21">K30</f>
        <v>0</v>
      </c>
      <c r="L29" s="10">
        <f t="shared" si="1"/>
        <v>0</v>
      </c>
    </row>
    <row r="30" spans="1:12" s="113" customFormat="1" ht="13.5" hidden="1" customHeight="1" x14ac:dyDescent="0.2">
      <c r="A30" s="6" t="s">
        <v>80</v>
      </c>
      <c r="B30" s="67" t="s">
        <v>110</v>
      </c>
      <c r="C30" s="67" t="s">
        <v>111</v>
      </c>
      <c r="D30" s="67" t="s">
        <v>30</v>
      </c>
      <c r="E30" s="67">
        <v>43020</v>
      </c>
      <c r="F30" s="67">
        <v>240</v>
      </c>
      <c r="G30" s="67" t="s">
        <v>107</v>
      </c>
      <c r="H30" s="67" t="s">
        <v>105</v>
      </c>
      <c r="I30" s="67"/>
      <c r="J30" s="10">
        <f t="shared" si="17"/>
        <v>5</v>
      </c>
      <c r="K30" s="10">
        <f t="shared" ref="K30" si="22">K31</f>
        <v>0</v>
      </c>
      <c r="L30" s="10">
        <f t="shared" si="1"/>
        <v>0</v>
      </c>
    </row>
    <row r="31" spans="1:12" s="113" customFormat="1" ht="52.5" hidden="1" customHeight="1" x14ac:dyDescent="0.2">
      <c r="A31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31" s="67" t="s">
        <v>110</v>
      </c>
      <c r="C31" s="67" t="s">
        <v>111</v>
      </c>
      <c r="D31" s="67" t="s">
        <v>30</v>
      </c>
      <c r="E31" s="67">
        <v>43020</v>
      </c>
      <c r="F31" s="67">
        <v>240</v>
      </c>
      <c r="G31" s="67" t="s">
        <v>107</v>
      </c>
      <c r="H31" s="67" t="s">
        <v>105</v>
      </c>
      <c r="I31" s="67">
        <f>'Приложение 2'!$B$9</f>
        <v>912</v>
      </c>
      <c r="J31" s="10">
        <f>'Приложение 2'!K137</f>
        <v>5</v>
      </c>
      <c r="K31" s="10">
        <f>'Приложение 2'!L137</f>
        <v>0</v>
      </c>
      <c r="L31" s="10">
        <f t="shared" si="1"/>
        <v>0</v>
      </c>
    </row>
    <row r="32" spans="1:12" s="113" customFormat="1" ht="35.25" hidden="1" customHeight="1" x14ac:dyDescent="0.2">
      <c r="A32" s="6" t="s">
        <v>86</v>
      </c>
      <c r="B32" s="67" t="s">
        <v>110</v>
      </c>
      <c r="C32" s="67" t="s">
        <v>111</v>
      </c>
      <c r="D32" s="67" t="s">
        <v>103</v>
      </c>
      <c r="E32" s="67"/>
      <c r="F32" s="67"/>
      <c r="G32" s="67"/>
      <c r="H32" s="67"/>
      <c r="I32" s="67"/>
      <c r="J32" s="10">
        <f t="shared" ref="J32:J37" si="23">J33</f>
        <v>61.3</v>
      </c>
      <c r="K32" s="10">
        <f t="shared" ref="K32" si="24">K33</f>
        <v>0</v>
      </c>
      <c r="L32" s="10">
        <f t="shared" si="1"/>
        <v>0</v>
      </c>
    </row>
    <row r="33" spans="1:12" s="113" customFormat="1" ht="12.75" hidden="1" customHeight="1" x14ac:dyDescent="0.2">
      <c r="A33" s="6" t="s">
        <v>87</v>
      </c>
      <c r="B33" s="67" t="s">
        <v>110</v>
      </c>
      <c r="C33" s="67" t="s">
        <v>111</v>
      </c>
      <c r="D33" s="67" t="s">
        <v>103</v>
      </c>
      <c r="E33" s="67">
        <v>43040</v>
      </c>
      <c r="F33" s="67"/>
      <c r="G33" s="67"/>
      <c r="H33" s="67"/>
      <c r="I33" s="67"/>
      <c r="J33" s="10">
        <f t="shared" si="23"/>
        <v>61.3</v>
      </c>
      <c r="K33" s="10">
        <f t="shared" ref="K33" si="25">K34</f>
        <v>0</v>
      </c>
      <c r="L33" s="10">
        <f t="shared" si="1"/>
        <v>0</v>
      </c>
    </row>
    <row r="34" spans="1:12" s="113" customFormat="1" ht="26.25" hidden="1" customHeight="1" x14ac:dyDescent="0.2">
      <c r="A34" s="6" t="s">
        <v>46</v>
      </c>
      <c r="B34" s="67" t="s">
        <v>110</v>
      </c>
      <c r="C34" s="67" t="s">
        <v>111</v>
      </c>
      <c r="D34" s="67" t="s">
        <v>103</v>
      </c>
      <c r="E34" s="67">
        <v>43040</v>
      </c>
      <c r="F34" s="67">
        <v>200</v>
      </c>
      <c r="G34" s="67"/>
      <c r="H34" s="67"/>
      <c r="I34" s="67"/>
      <c r="J34" s="10">
        <f t="shared" si="23"/>
        <v>61.3</v>
      </c>
      <c r="K34" s="10">
        <f t="shared" ref="K34" si="26">K35</f>
        <v>0</v>
      </c>
      <c r="L34" s="10">
        <f t="shared" si="1"/>
        <v>0</v>
      </c>
    </row>
    <row r="35" spans="1:12" s="113" customFormat="1" ht="38.25" hidden="1" customHeight="1" x14ac:dyDescent="0.2">
      <c r="A35" s="6" t="s">
        <v>47</v>
      </c>
      <c r="B35" s="67" t="s">
        <v>110</v>
      </c>
      <c r="C35" s="67" t="s">
        <v>111</v>
      </c>
      <c r="D35" s="67" t="s">
        <v>103</v>
      </c>
      <c r="E35" s="67">
        <v>43040</v>
      </c>
      <c r="F35" s="67">
        <v>240</v>
      </c>
      <c r="G35" s="67"/>
      <c r="H35" s="67"/>
      <c r="I35" s="67"/>
      <c r="J35" s="10">
        <f t="shared" si="23"/>
        <v>61.3</v>
      </c>
      <c r="K35" s="10">
        <f t="shared" ref="K35" si="27">K36</f>
        <v>0</v>
      </c>
      <c r="L35" s="10">
        <f t="shared" si="1"/>
        <v>0</v>
      </c>
    </row>
    <row r="36" spans="1:12" s="113" customFormat="1" ht="12.75" hidden="1" customHeight="1" x14ac:dyDescent="0.2">
      <c r="A36" s="6" t="s">
        <v>79</v>
      </c>
      <c r="B36" s="67" t="s">
        <v>110</v>
      </c>
      <c r="C36" s="67" t="s">
        <v>111</v>
      </c>
      <c r="D36" s="67" t="s">
        <v>103</v>
      </c>
      <c r="E36" s="67" t="s">
        <v>148</v>
      </c>
      <c r="F36" s="67">
        <v>240</v>
      </c>
      <c r="G36" s="67" t="s">
        <v>107</v>
      </c>
      <c r="H36" s="67"/>
      <c r="I36" s="67"/>
      <c r="J36" s="10">
        <f t="shared" si="23"/>
        <v>61.3</v>
      </c>
      <c r="K36" s="10">
        <f t="shared" ref="K36" si="28">K37</f>
        <v>0</v>
      </c>
      <c r="L36" s="10">
        <f t="shared" si="1"/>
        <v>0</v>
      </c>
    </row>
    <row r="37" spans="1:12" s="113" customFormat="1" ht="11.25" hidden="1" customHeight="1" x14ac:dyDescent="0.2">
      <c r="A37" s="6" t="s">
        <v>80</v>
      </c>
      <c r="B37" s="67" t="s">
        <v>110</v>
      </c>
      <c r="C37" s="67" t="s">
        <v>111</v>
      </c>
      <c r="D37" s="67" t="s">
        <v>103</v>
      </c>
      <c r="E37" s="67" t="s">
        <v>148</v>
      </c>
      <c r="F37" s="67">
        <v>240</v>
      </c>
      <c r="G37" s="67" t="s">
        <v>107</v>
      </c>
      <c r="H37" s="67" t="s">
        <v>105</v>
      </c>
      <c r="I37" s="67"/>
      <c r="J37" s="10">
        <f t="shared" si="23"/>
        <v>61.3</v>
      </c>
      <c r="K37" s="10">
        <f t="shared" ref="K37" si="29">K38</f>
        <v>0</v>
      </c>
      <c r="L37" s="10">
        <f t="shared" si="1"/>
        <v>0</v>
      </c>
    </row>
    <row r="38" spans="1:12" s="113" customFormat="1" ht="48" hidden="1" customHeight="1" x14ac:dyDescent="0.2">
      <c r="A38" s="6" t="str">
        <f>$A$31</f>
        <v>Администрация Гузынского сельского поселения Большеберезниковского муниципального района Республики Мордовия</v>
      </c>
      <c r="B38" s="67" t="s">
        <v>110</v>
      </c>
      <c r="C38" s="67" t="s">
        <v>111</v>
      </c>
      <c r="D38" s="67" t="s">
        <v>103</v>
      </c>
      <c r="E38" s="67" t="s">
        <v>148</v>
      </c>
      <c r="F38" s="67">
        <v>240</v>
      </c>
      <c r="G38" s="67" t="s">
        <v>107</v>
      </c>
      <c r="H38" s="67" t="s">
        <v>105</v>
      </c>
      <c r="I38" s="67">
        <f>'Приложение 2'!$B$9</f>
        <v>912</v>
      </c>
      <c r="J38" s="10">
        <f>'Приложение 2'!K143</f>
        <v>61.3</v>
      </c>
      <c r="K38" s="10">
        <f>'Приложение 2'!L143</f>
        <v>0</v>
      </c>
      <c r="L38" s="10">
        <f t="shared" si="1"/>
        <v>0</v>
      </c>
    </row>
    <row r="39" spans="1:12" s="113" customFormat="1" ht="23.25" hidden="1" customHeight="1" x14ac:dyDescent="0.2">
      <c r="A39" s="6" t="s">
        <v>88</v>
      </c>
      <c r="B39" s="67" t="s">
        <v>110</v>
      </c>
      <c r="C39" s="67" t="s">
        <v>111</v>
      </c>
      <c r="D39" s="67" t="s">
        <v>107</v>
      </c>
      <c r="E39" s="67"/>
      <c r="F39" s="67"/>
      <c r="G39" s="67"/>
      <c r="H39" s="67"/>
      <c r="I39" s="67"/>
      <c r="J39" s="10">
        <f t="shared" ref="J39:J44" si="30">J40</f>
        <v>5</v>
      </c>
      <c r="K39" s="10">
        <f t="shared" ref="K39" si="31">K40</f>
        <v>0</v>
      </c>
      <c r="L39" s="10">
        <f t="shared" si="1"/>
        <v>0</v>
      </c>
    </row>
    <row r="40" spans="1:12" s="113" customFormat="1" ht="12" hidden="1" customHeight="1" x14ac:dyDescent="0.2">
      <c r="A40" s="6" t="s">
        <v>87</v>
      </c>
      <c r="B40" s="67" t="s">
        <v>110</v>
      </c>
      <c r="C40" s="67" t="s">
        <v>111</v>
      </c>
      <c r="D40" s="67" t="s">
        <v>107</v>
      </c>
      <c r="E40" s="67">
        <v>43040</v>
      </c>
      <c r="F40" s="67"/>
      <c r="G40" s="67"/>
      <c r="H40" s="67"/>
      <c r="I40" s="67"/>
      <c r="J40" s="10">
        <f t="shared" si="30"/>
        <v>5</v>
      </c>
      <c r="K40" s="10">
        <f t="shared" ref="K40" si="32">K41</f>
        <v>0</v>
      </c>
      <c r="L40" s="10">
        <f t="shared" si="1"/>
        <v>0</v>
      </c>
    </row>
    <row r="41" spans="1:12" s="113" customFormat="1" ht="23.25" hidden="1" customHeight="1" x14ac:dyDescent="0.2">
      <c r="A41" s="6" t="s">
        <v>46</v>
      </c>
      <c r="B41" s="67" t="s">
        <v>110</v>
      </c>
      <c r="C41" s="67" t="s">
        <v>111</v>
      </c>
      <c r="D41" s="67" t="s">
        <v>107</v>
      </c>
      <c r="E41" s="67">
        <v>43040</v>
      </c>
      <c r="F41" s="67">
        <v>200</v>
      </c>
      <c r="G41" s="67"/>
      <c r="H41" s="67"/>
      <c r="I41" s="67"/>
      <c r="J41" s="10">
        <f t="shared" si="30"/>
        <v>5</v>
      </c>
      <c r="K41" s="10">
        <f t="shared" ref="K41" si="33">K42</f>
        <v>0</v>
      </c>
      <c r="L41" s="10">
        <f t="shared" si="1"/>
        <v>0</v>
      </c>
    </row>
    <row r="42" spans="1:12" s="113" customFormat="1" ht="39" hidden="1" customHeight="1" x14ac:dyDescent="0.2">
      <c r="A42" s="6" t="s">
        <v>47</v>
      </c>
      <c r="B42" s="67" t="s">
        <v>110</v>
      </c>
      <c r="C42" s="67" t="s">
        <v>111</v>
      </c>
      <c r="D42" s="67" t="s">
        <v>107</v>
      </c>
      <c r="E42" s="67">
        <v>43040</v>
      </c>
      <c r="F42" s="67">
        <v>240</v>
      </c>
      <c r="G42" s="67"/>
      <c r="H42" s="67"/>
      <c r="I42" s="67"/>
      <c r="J42" s="10">
        <f t="shared" si="30"/>
        <v>5</v>
      </c>
      <c r="K42" s="10">
        <f t="shared" ref="K42" si="34">K43</f>
        <v>0</v>
      </c>
      <c r="L42" s="10">
        <f t="shared" si="1"/>
        <v>0</v>
      </c>
    </row>
    <row r="43" spans="1:12" s="113" customFormat="1" ht="11.25" hidden="1" customHeight="1" x14ac:dyDescent="0.2">
      <c r="A43" s="6" t="s">
        <v>79</v>
      </c>
      <c r="B43" s="67" t="s">
        <v>110</v>
      </c>
      <c r="C43" s="67" t="s">
        <v>111</v>
      </c>
      <c r="D43" s="67" t="s">
        <v>107</v>
      </c>
      <c r="E43" s="67">
        <v>43040</v>
      </c>
      <c r="F43" s="67">
        <v>240</v>
      </c>
      <c r="G43" s="67" t="s">
        <v>107</v>
      </c>
      <c r="H43" s="67"/>
      <c r="I43" s="67"/>
      <c r="J43" s="10">
        <f t="shared" si="30"/>
        <v>5</v>
      </c>
      <c r="K43" s="10">
        <f t="shared" ref="K43" si="35">K44</f>
        <v>0</v>
      </c>
      <c r="L43" s="10">
        <f t="shared" si="1"/>
        <v>0</v>
      </c>
    </row>
    <row r="44" spans="1:12" s="113" customFormat="1" ht="12.75" hidden="1" customHeight="1" x14ac:dyDescent="0.2">
      <c r="A44" s="6" t="s">
        <v>80</v>
      </c>
      <c r="B44" s="67" t="s">
        <v>110</v>
      </c>
      <c r="C44" s="67" t="s">
        <v>111</v>
      </c>
      <c r="D44" s="67" t="s">
        <v>107</v>
      </c>
      <c r="E44" s="67">
        <v>43040</v>
      </c>
      <c r="F44" s="67">
        <v>240</v>
      </c>
      <c r="G44" s="67" t="s">
        <v>107</v>
      </c>
      <c r="H44" s="67" t="s">
        <v>105</v>
      </c>
      <c r="I44" s="67"/>
      <c r="J44" s="10">
        <f t="shared" si="30"/>
        <v>5</v>
      </c>
      <c r="K44" s="10">
        <f t="shared" ref="K44" si="36">K45</f>
        <v>0</v>
      </c>
      <c r="L44" s="10">
        <f t="shared" si="1"/>
        <v>0</v>
      </c>
    </row>
    <row r="45" spans="1:12" s="113" customFormat="1" ht="50.25" hidden="1" customHeight="1" x14ac:dyDescent="0.2">
      <c r="A45" s="6" t="str">
        <f>$A$38</f>
        <v>Администрация Гузынского сельского поселения Большеберезниковского муниципального района Республики Мордовия</v>
      </c>
      <c r="B45" s="67" t="s">
        <v>110</v>
      </c>
      <c r="C45" s="67" t="s">
        <v>111</v>
      </c>
      <c r="D45" s="67" t="s">
        <v>107</v>
      </c>
      <c r="E45" s="67">
        <v>43040</v>
      </c>
      <c r="F45" s="67">
        <v>240</v>
      </c>
      <c r="G45" s="67" t="s">
        <v>107</v>
      </c>
      <c r="H45" s="67" t="s">
        <v>105</v>
      </c>
      <c r="I45" s="67">
        <f>'Приложение 2'!$B$9</f>
        <v>912</v>
      </c>
      <c r="J45" s="10">
        <f>'Приложение 2'!K149</f>
        <v>5</v>
      </c>
      <c r="K45" s="10">
        <f>'Приложение 2'!L149</f>
        <v>0</v>
      </c>
      <c r="L45" s="10">
        <f t="shared" si="1"/>
        <v>0</v>
      </c>
    </row>
    <row r="46" spans="1:12" s="113" customFormat="1" ht="23.25" hidden="1" customHeight="1" x14ac:dyDescent="0.2">
      <c r="A46" s="6" t="s">
        <v>89</v>
      </c>
      <c r="B46" s="67" t="s">
        <v>110</v>
      </c>
      <c r="C46" s="67" t="s">
        <v>111</v>
      </c>
      <c r="D46" s="67" t="s">
        <v>113</v>
      </c>
      <c r="E46" s="67"/>
      <c r="F46" s="67"/>
      <c r="G46" s="67"/>
      <c r="H46" s="67"/>
      <c r="I46" s="67"/>
      <c r="J46" s="10">
        <f t="shared" ref="J46:J51" si="37">J47</f>
        <v>6</v>
      </c>
      <c r="K46" s="10">
        <f t="shared" ref="K46" si="38">K47</f>
        <v>0</v>
      </c>
      <c r="L46" s="10">
        <f t="shared" si="1"/>
        <v>0</v>
      </c>
    </row>
    <row r="47" spans="1:12" s="113" customFormat="1" ht="12" hidden="1" customHeight="1" x14ac:dyDescent="0.2">
      <c r="A47" s="6" t="s">
        <v>87</v>
      </c>
      <c r="B47" s="67" t="s">
        <v>110</v>
      </c>
      <c r="C47" s="67" t="s">
        <v>111</v>
      </c>
      <c r="D47" s="67" t="s">
        <v>113</v>
      </c>
      <c r="E47" s="67">
        <v>43040</v>
      </c>
      <c r="F47" s="67"/>
      <c r="G47" s="67"/>
      <c r="H47" s="67"/>
      <c r="I47" s="67"/>
      <c r="J47" s="10">
        <f t="shared" si="37"/>
        <v>6</v>
      </c>
      <c r="K47" s="10">
        <f t="shared" ref="K47" si="39">K48</f>
        <v>0</v>
      </c>
      <c r="L47" s="10">
        <f t="shared" si="1"/>
        <v>0</v>
      </c>
    </row>
    <row r="48" spans="1:12" s="113" customFormat="1" ht="24" hidden="1" customHeight="1" x14ac:dyDescent="0.2">
      <c r="A48" s="6" t="s">
        <v>46</v>
      </c>
      <c r="B48" s="67" t="s">
        <v>110</v>
      </c>
      <c r="C48" s="67" t="s">
        <v>111</v>
      </c>
      <c r="D48" s="67" t="s">
        <v>113</v>
      </c>
      <c r="E48" s="67">
        <v>43040</v>
      </c>
      <c r="F48" s="67">
        <v>200</v>
      </c>
      <c r="G48" s="67"/>
      <c r="H48" s="67"/>
      <c r="I48" s="67"/>
      <c r="J48" s="10">
        <f t="shared" si="37"/>
        <v>6</v>
      </c>
      <c r="K48" s="10">
        <f t="shared" ref="K48" si="40">K49</f>
        <v>0</v>
      </c>
      <c r="L48" s="10">
        <f t="shared" si="1"/>
        <v>0</v>
      </c>
    </row>
    <row r="49" spans="1:12" s="113" customFormat="1" ht="39" hidden="1" customHeight="1" x14ac:dyDescent="0.2">
      <c r="A49" s="6" t="s">
        <v>47</v>
      </c>
      <c r="B49" s="67" t="s">
        <v>110</v>
      </c>
      <c r="C49" s="67" t="s">
        <v>111</v>
      </c>
      <c r="D49" s="67" t="s">
        <v>113</v>
      </c>
      <c r="E49" s="67">
        <v>43040</v>
      </c>
      <c r="F49" s="67">
        <v>240</v>
      </c>
      <c r="G49" s="67"/>
      <c r="H49" s="67"/>
      <c r="I49" s="67"/>
      <c r="J49" s="10">
        <f t="shared" si="37"/>
        <v>6</v>
      </c>
      <c r="K49" s="10">
        <f t="shared" ref="K49" si="41">K50</f>
        <v>0</v>
      </c>
      <c r="L49" s="10">
        <f t="shared" si="1"/>
        <v>0</v>
      </c>
    </row>
    <row r="50" spans="1:12" s="113" customFormat="1" hidden="1" x14ac:dyDescent="0.2">
      <c r="A50" s="6" t="s">
        <v>79</v>
      </c>
      <c r="B50" s="67" t="s">
        <v>110</v>
      </c>
      <c r="C50" s="67" t="s">
        <v>111</v>
      </c>
      <c r="D50" s="67" t="s">
        <v>113</v>
      </c>
      <c r="E50" s="67">
        <v>43040</v>
      </c>
      <c r="F50" s="67">
        <v>240</v>
      </c>
      <c r="G50" s="67" t="s">
        <v>107</v>
      </c>
      <c r="H50" s="67"/>
      <c r="I50" s="67"/>
      <c r="J50" s="10">
        <f t="shared" si="37"/>
        <v>6</v>
      </c>
      <c r="K50" s="10">
        <f t="shared" ref="K50" si="42">K51</f>
        <v>0</v>
      </c>
      <c r="L50" s="10">
        <f t="shared" si="1"/>
        <v>0</v>
      </c>
    </row>
    <row r="51" spans="1:12" s="113" customFormat="1" ht="12.75" hidden="1" customHeight="1" x14ac:dyDescent="0.2">
      <c r="A51" s="6" t="s">
        <v>80</v>
      </c>
      <c r="B51" s="67" t="s">
        <v>110</v>
      </c>
      <c r="C51" s="67" t="s">
        <v>111</v>
      </c>
      <c r="D51" s="67" t="s">
        <v>113</v>
      </c>
      <c r="E51" s="67">
        <v>43040</v>
      </c>
      <c r="F51" s="67">
        <v>240</v>
      </c>
      <c r="G51" s="67" t="s">
        <v>107</v>
      </c>
      <c r="H51" s="67" t="s">
        <v>105</v>
      </c>
      <c r="I51" s="67"/>
      <c r="J51" s="10">
        <f t="shared" si="37"/>
        <v>6</v>
      </c>
      <c r="K51" s="10">
        <f t="shared" ref="K51" si="43">K52</f>
        <v>0</v>
      </c>
      <c r="L51" s="10">
        <f t="shared" si="1"/>
        <v>0</v>
      </c>
    </row>
    <row r="52" spans="1:12" s="113" customFormat="1" ht="48.75" hidden="1" customHeight="1" x14ac:dyDescent="0.2">
      <c r="A52" s="6" t="str">
        <f>$A$45</f>
        <v>Администрация Гузынского сельского поселения Большеберезниковского муниципального района Республики Мордовия</v>
      </c>
      <c r="B52" s="67" t="s">
        <v>110</v>
      </c>
      <c r="C52" s="67" t="s">
        <v>111</v>
      </c>
      <c r="D52" s="67" t="s">
        <v>113</v>
      </c>
      <c r="E52" s="67">
        <v>43040</v>
      </c>
      <c r="F52" s="67">
        <v>240</v>
      </c>
      <c r="G52" s="67" t="s">
        <v>107</v>
      </c>
      <c r="H52" s="67" t="s">
        <v>105</v>
      </c>
      <c r="I52" s="67">
        <f>'Приложение 2'!$B$9</f>
        <v>912</v>
      </c>
      <c r="J52" s="10">
        <f>'Приложение 2'!K155</f>
        <v>6</v>
      </c>
      <c r="K52" s="10">
        <f>'Приложение 2'!L155</f>
        <v>0</v>
      </c>
      <c r="L52" s="10">
        <f t="shared" si="1"/>
        <v>0</v>
      </c>
    </row>
    <row r="53" spans="1:12" ht="63" customHeight="1" x14ac:dyDescent="0.2">
      <c r="A53" s="101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53" s="103" t="s">
        <v>108</v>
      </c>
      <c r="C53" s="103" t="s">
        <v>111</v>
      </c>
      <c r="D53" s="103"/>
      <c r="E53" s="103"/>
      <c r="F53" s="103"/>
      <c r="G53" s="111"/>
      <c r="H53" s="111"/>
      <c r="I53" s="111"/>
      <c r="J53" s="109">
        <f>J54+J73</f>
        <v>1030.6999999999998</v>
      </c>
      <c r="K53" s="109">
        <f t="shared" ref="K53" si="44">K54+K73</f>
        <v>708.2</v>
      </c>
      <c r="L53" s="109">
        <f t="shared" si="1"/>
        <v>68.710585039293704</v>
      </c>
    </row>
    <row r="54" spans="1:12" ht="54.75" customHeight="1" x14ac:dyDescent="0.2">
      <c r="A54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54" s="67" t="s">
        <v>108</v>
      </c>
      <c r="C54" s="67" t="s">
        <v>8</v>
      </c>
      <c r="D54" s="67"/>
      <c r="E54" s="67"/>
      <c r="F54" s="67"/>
      <c r="G54" s="108"/>
      <c r="H54" s="108"/>
      <c r="I54" s="108"/>
      <c r="J54" s="10">
        <f>J55+J67+J61</f>
        <v>391</v>
      </c>
      <c r="K54" s="10">
        <f t="shared" ref="K54" si="45">K55+K67+K61</f>
        <v>284</v>
      </c>
      <c r="L54" s="10">
        <f t="shared" si="1"/>
        <v>72.63427109974424</v>
      </c>
    </row>
    <row r="55" spans="1:12" ht="24" x14ac:dyDescent="0.2">
      <c r="A55" s="9" t="s">
        <v>33</v>
      </c>
      <c r="B55" s="67" t="s">
        <v>108</v>
      </c>
      <c r="C55" s="67" t="s">
        <v>8</v>
      </c>
      <c r="D55" s="67" t="s">
        <v>112</v>
      </c>
      <c r="E55" s="67">
        <v>41150</v>
      </c>
      <c r="F55" s="67"/>
      <c r="G55" s="67"/>
      <c r="H55" s="108"/>
      <c r="I55" s="108"/>
      <c r="J55" s="10">
        <f>J56</f>
        <v>306</v>
      </c>
      <c r="K55" s="10">
        <f t="shared" ref="K55" si="46">K56</f>
        <v>284</v>
      </c>
      <c r="L55" s="10">
        <f t="shared" si="1"/>
        <v>92.810457516339866</v>
      </c>
    </row>
    <row r="56" spans="1:12" ht="72" x14ac:dyDescent="0.2">
      <c r="A56" s="9" t="s">
        <v>34</v>
      </c>
      <c r="B56" s="67" t="s">
        <v>108</v>
      </c>
      <c r="C56" s="67" t="s">
        <v>8</v>
      </c>
      <c r="D56" s="67" t="s">
        <v>112</v>
      </c>
      <c r="E56" s="67">
        <v>41150</v>
      </c>
      <c r="F56" s="67">
        <v>100</v>
      </c>
      <c r="G56" s="67"/>
      <c r="H56" s="67"/>
      <c r="I56" s="108"/>
      <c r="J56" s="10">
        <f>J57</f>
        <v>306</v>
      </c>
      <c r="K56" s="10">
        <f t="shared" ref="K56" si="47">K57</f>
        <v>284</v>
      </c>
      <c r="L56" s="10">
        <f t="shared" si="1"/>
        <v>92.810457516339866</v>
      </c>
    </row>
    <row r="57" spans="1:12" ht="36" x14ac:dyDescent="0.2">
      <c r="A57" s="6" t="s">
        <v>35</v>
      </c>
      <c r="B57" s="67" t="s">
        <v>108</v>
      </c>
      <c r="C57" s="67" t="s">
        <v>8</v>
      </c>
      <c r="D57" s="67" t="s">
        <v>112</v>
      </c>
      <c r="E57" s="67">
        <v>41150</v>
      </c>
      <c r="F57" s="67">
        <v>120</v>
      </c>
      <c r="G57" s="67"/>
      <c r="H57" s="67"/>
      <c r="I57" s="67"/>
      <c r="J57" s="10">
        <f>J58</f>
        <v>306</v>
      </c>
      <c r="K57" s="10">
        <f t="shared" ref="K57" si="48">K58</f>
        <v>284</v>
      </c>
      <c r="L57" s="10">
        <f t="shared" si="1"/>
        <v>92.810457516339866</v>
      </c>
    </row>
    <row r="58" spans="1:12" x14ac:dyDescent="0.2">
      <c r="A58" s="6" t="s">
        <v>31</v>
      </c>
      <c r="B58" s="67" t="s">
        <v>108</v>
      </c>
      <c r="C58" s="67" t="s">
        <v>8</v>
      </c>
      <c r="D58" s="67" t="s">
        <v>112</v>
      </c>
      <c r="E58" s="67">
        <v>41150</v>
      </c>
      <c r="F58" s="67">
        <v>120</v>
      </c>
      <c r="G58" s="67" t="s">
        <v>29</v>
      </c>
      <c r="H58" s="67"/>
      <c r="I58" s="67"/>
      <c r="J58" s="10">
        <f>J59</f>
        <v>306</v>
      </c>
      <c r="K58" s="10">
        <f t="shared" ref="K58" si="49">K59</f>
        <v>284</v>
      </c>
      <c r="L58" s="10">
        <f t="shared" si="1"/>
        <v>92.810457516339866</v>
      </c>
    </row>
    <row r="59" spans="1:12" ht="41.25" customHeight="1" x14ac:dyDescent="0.2">
      <c r="A59" s="9" t="s">
        <v>32</v>
      </c>
      <c r="B59" s="67" t="s">
        <v>108</v>
      </c>
      <c r="C59" s="67" t="s">
        <v>8</v>
      </c>
      <c r="D59" s="67" t="s">
        <v>112</v>
      </c>
      <c r="E59" s="67">
        <v>41150</v>
      </c>
      <c r="F59" s="67">
        <v>120</v>
      </c>
      <c r="G59" s="112" t="s">
        <v>29</v>
      </c>
      <c r="H59" s="112" t="s">
        <v>30</v>
      </c>
      <c r="I59" s="108"/>
      <c r="J59" s="10">
        <f>J60</f>
        <v>306</v>
      </c>
      <c r="K59" s="10">
        <f t="shared" ref="K59" si="50">K60</f>
        <v>284</v>
      </c>
      <c r="L59" s="10">
        <f t="shared" si="1"/>
        <v>92.810457516339866</v>
      </c>
    </row>
    <row r="60" spans="1:12" ht="47.25" customHeight="1" x14ac:dyDescent="0.2">
      <c r="A60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60" s="67" t="s">
        <v>108</v>
      </c>
      <c r="C60" s="67" t="s">
        <v>8</v>
      </c>
      <c r="D60" s="67" t="s">
        <v>112</v>
      </c>
      <c r="E60" s="67">
        <v>41150</v>
      </c>
      <c r="F60" s="67">
        <v>120</v>
      </c>
      <c r="G60" s="67" t="s">
        <v>29</v>
      </c>
      <c r="H60" s="67" t="s">
        <v>30</v>
      </c>
      <c r="I60" s="67">
        <f>'Приложение 2'!$B$9</f>
        <v>912</v>
      </c>
      <c r="J60" s="10">
        <f>'Приложение 2'!K16</f>
        <v>306</v>
      </c>
      <c r="K60" s="10">
        <f>'Приложение 2'!L16</f>
        <v>284</v>
      </c>
      <c r="L60" s="10">
        <f t="shared" si="1"/>
        <v>92.810457516339866</v>
      </c>
    </row>
    <row r="61" spans="1:12" s="142" customFormat="1" ht="13.5" hidden="1" customHeight="1" x14ac:dyDescent="0.2">
      <c r="A61" s="148" t="s">
        <v>228</v>
      </c>
      <c r="B61" s="67" t="s">
        <v>108</v>
      </c>
      <c r="C61" s="67" t="s">
        <v>8</v>
      </c>
      <c r="D61" s="67" t="s">
        <v>112</v>
      </c>
      <c r="E61" s="67" t="s">
        <v>233</v>
      </c>
      <c r="F61" s="67"/>
      <c r="G61" s="67"/>
      <c r="H61" s="67"/>
      <c r="I61" s="67"/>
      <c r="J61" s="10">
        <f>J62</f>
        <v>0</v>
      </c>
      <c r="K61" s="10">
        <f t="shared" ref="K61" si="51">K62</f>
        <v>0</v>
      </c>
      <c r="L61" s="10" t="e">
        <f t="shared" si="1"/>
        <v>#DIV/0!</v>
      </c>
    </row>
    <row r="62" spans="1:12" s="142" customFormat="1" ht="12.75" hidden="1" customHeight="1" x14ac:dyDescent="0.2">
      <c r="A62" s="154" t="s">
        <v>56</v>
      </c>
      <c r="B62" s="67" t="s">
        <v>108</v>
      </c>
      <c r="C62" s="67" t="s">
        <v>8</v>
      </c>
      <c r="D62" s="67" t="s">
        <v>112</v>
      </c>
      <c r="E62" s="67" t="s">
        <v>233</v>
      </c>
      <c r="F62" s="67" t="s">
        <v>127</v>
      </c>
      <c r="G62" s="67"/>
      <c r="H62" s="67"/>
      <c r="I62" s="67"/>
      <c r="J62" s="10">
        <f>J63</f>
        <v>0</v>
      </c>
      <c r="K62" s="10">
        <f t="shared" ref="K62" si="52">K63</f>
        <v>0</v>
      </c>
      <c r="L62" s="10" t="e">
        <f t="shared" si="1"/>
        <v>#DIV/0!</v>
      </c>
    </row>
    <row r="63" spans="1:12" s="142" customFormat="1" ht="13.5" hidden="1" customHeight="1" x14ac:dyDescent="0.2">
      <c r="A63" s="148" t="s">
        <v>67</v>
      </c>
      <c r="B63" s="67" t="s">
        <v>108</v>
      </c>
      <c r="C63" s="67" t="s">
        <v>8</v>
      </c>
      <c r="D63" s="67" t="s">
        <v>112</v>
      </c>
      <c r="E63" s="67" t="s">
        <v>233</v>
      </c>
      <c r="F63" s="67" t="s">
        <v>234</v>
      </c>
      <c r="G63" s="67"/>
      <c r="H63" s="67"/>
      <c r="I63" s="67"/>
      <c r="J63" s="10">
        <f>J64</f>
        <v>0</v>
      </c>
      <c r="K63" s="10">
        <f t="shared" ref="K63" si="53">K64</f>
        <v>0</v>
      </c>
      <c r="L63" s="10" t="e">
        <f t="shared" si="1"/>
        <v>#DIV/0!</v>
      </c>
    </row>
    <row r="64" spans="1:12" s="142" customFormat="1" ht="13.5" hidden="1" customHeight="1" x14ac:dyDescent="0.2">
      <c r="A64" s="148" t="s">
        <v>228</v>
      </c>
      <c r="B64" s="67" t="s">
        <v>108</v>
      </c>
      <c r="C64" s="67" t="s">
        <v>8</v>
      </c>
      <c r="D64" s="67" t="s">
        <v>112</v>
      </c>
      <c r="E64" s="67" t="s">
        <v>233</v>
      </c>
      <c r="F64" s="67" t="s">
        <v>234</v>
      </c>
      <c r="G64" s="67" t="s">
        <v>229</v>
      </c>
      <c r="H64" s="67"/>
      <c r="I64" s="67"/>
      <c r="J64" s="10">
        <f>J65</f>
        <v>0</v>
      </c>
      <c r="K64" s="10">
        <f t="shared" ref="K64" si="54">K65</f>
        <v>0</v>
      </c>
      <c r="L64" s="10" t="e">
        <f t="shared" si="1"/>
        <v>#DIV/0!</v>
      </c>
    </row>
    <row r="65" spans="1:12" s="142" customFormat="1" ht="15.75" hidden="1" customHeight="1" x14ac:dyDescent="0.2">
      <c r="A65" s="157" t="s">
        <v>228</v>
      </c>
      <c r="B65" s="67" t="s">
        <v>108</v>
      </c>
      <c r="C65" s="67" t="s">
        <v>8</v>
      </c>
      <c r="D65" s="67" t="s">
        <v>112</v>
      </c>
      <c r="E65" s="67" t="s">
        <v>233</v>
      </c>
      <c r="F65" s="67" t="s">
        <v>234</v>
      </c>
      <c r="G65" s="67" t="s">
        <v>229</v>
      </c>
      <c r="H65" s="67" t="s">
        <v>229</v>
      </c>
      <c r="I65" s="67"/>
      <c r="J65" s="10">
        <f>J66</f>
        <v>0</v>
      </c>
      <c r="K65" s="10">
        <f t="shared" ref="K65" si="55">K66</f>
        <v>0</v>
      </c>
      <c r="L65" s="10" t="e">
        <f t="shared" si="1"/>
        <v>#DIV/0!</v>
      </c>
    </row>
    <row r="66" spans="1:12" s="142" customFormat="1" ht="47.25" hidden="1" customHeight="1" x14ac:dyDescent="0.2">
      <c r="A66" s="6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66" s="67" t="s">
        <v>108</v>
      </c>
      <c r="C66" s="67" t="s">
        <v>8</v>
      </c>
      <c r="D66" s="67" t="s">
        <v>112</v>
      </c>
      <c r="E66" s="67" t="s">
        <v>233</v>
      </c>
      <c r="F66" s="67" t="s">
        <v>234</v>
      </c>
      <c r="G66" s="67" t="s">
        <v>229</v>
      </c>
      <c r="H66" s="67" t="s">
        <v>229</v>
      </c>
      <c r="I66" s="67">
        <f>'Приложение 2'!$B$9</f>
        <v>912</v>
      </c>
      <c r="J66" s="10">
        <f>'Приложение 2'!K193</f>
        <v>0</v>
      </c>
      <c r="K66" s="10">
        <f>'Приложение 2'!L193</f>
        <v>0</v>
      </c>
      <c r="L66" s="10" t="e">
        <f t="shared" si="1"/>
        <v>#DIV/0!</v>
      </c>
    </row>
    <row r="67" spans="1:12" ht="60" x14ac:dyDescent="0.2">
      <c r="A67" s="9" t="s">
        <v>40</v>
      </c>
      <c r="B67" s="67" t="s">
        <v>108</v>
      </c>
      <c r="C67" s="67" t="s">
        <v>8</v>
      </c>
      <c r="D67" s="67" t="s">
        <v>112</v>
      </c>
      <c r="E67" s="67" t="s">
        <v>114</v>
      </c>
      <c r="F67" s="67"/>
      <c r="G67" s="67"/>
      <c r="H67" s="108"/>
      <c r="I67" s="108"/>
      <c r="J67" s="10">
        <f>J68</f>
        <v>85</v>
      </c>
      <c r="K67" s="10">
        <f t="shared" ref="K67" si="56">K68</f>
        <v>0</v>
      </c>
      <c r="L67" s="10">
        <f t="shared" si="1"/>
        <v>0</v>
      </c>
    </row>
    <row r="68" spans="1:12" ht="72" x14ac:dyDescent="0.2">
      <c r="A68" s="9" t="s">
        <v>34</v>
      </c>
      <c r="B68" s="67" t="s">
        <v>108</v>
      </c>
      <c r="C68" s="67" t="s">
        <v>8</v>
      </c>
      <c r="D68" s="67" t="s">
        <v>112</v>
      </c>
      <c r="E68" s="67" t="s">
        <v>114</v>
      </c>
      <c r="F68" s="67" t="s">
        <v>123</v>
      </c>
      <c r="G68" s="67"/>
      <c r="H68" s="67"/>
      <c r="I68" s="108"/>
      <c r="J68" s="10">
        <f>J69</f>
        <v>85</v>
      </c>
      <c r="K68" s="10">
        <f t="shared" ref="K68" si="57">K69</f>
        <v>0</v>
      </c>
      <c r="L68" s="10">
        <f t="shared" si="1"/>
        <v>0</v>
      </c>
    </row>
    <row r="69" spans="1:12" ht="36" x14ac:dyDescent="0.2">
      <c r="A69" s="6" t="s">
        <v>35</v>
      </c>
      <c r="B69" s="67" t="s">
        <v>108</v>
      </c>
      <c r="C69" s="67" t="s">
        <v>8</v>
      </c>
      <c r="D69" s="67" t="s">
        <v>112</v>
      </c>
      <c r="E69" s="67" t="s">
        <v>114</v>
      </c>
      <c r="F69" s="67" t="s">
        <v>124</v>
      </c>
      <c r="G69" s="67"/>
      <c r="H69" s="67"/>
      <c r="I69" s="67"/>
      <c r="J69" s="10">
        <f>J70</f>
        <v>85</v>
      </c>
      <c r="K69" s="10">
        <f t="shared" ref="K69" si="58">K70</f>
        <v>0</v>
      </c>
      <c r="L69" s="10">
        <f t="shared" si="1"/>
        <v>0</v>
      </c>
    </row>
    <row r="70" spans="1:12" x14ac:dyDescent="0.2">
      <c r="A70" s="6" t="s">
        <v>31</v>
      </c>
      <c r="B70" s="67" t="s">
        <v>108</v>
      </c>
      <c r="C70" s="67" t="s">
        <v>8</v>
      </c>
      <c r="D70" s="67" t="s">
        <v>112</v>
      </c>
      <c r="E70" s="67" t="s">
        <v>114</v>
      </c>
      <c r="F70" s="67" t="s">
        <v>124</v>
      </c>
      <c r="G70" s="108" t="s">
        <v>29</v>
      </c>
      <c r="H70" s="108"/>
      <c r="I70" s="108"/>
      <c r="J70" s="10">
        <f>J71</f>
        <v>85</v>
      </c>
      <c r="K70" s="10">
        <f t="shared" ref="K70" si="59">K71</f>
        <v>0</v>
      </c>
      <c r="L70" s="10">
        <f t="shared" si="1"/>
        <v>0</v>
      </c>
    </row>
    <row r="71" spans="1:12" ht="36.75" customHeight="1" x14ac:dyDescent="0.2">
      <c r="A71" s="6" t="s">
        <v>32</v>
      </c>
      <c r="B71" s="67" t="s">
        <v>108</v>
      </c>
      <c r="C71" s="67" t="s">
        <v>8</v>
      </c>
      <c r="D71" s="67" t="s">
        <v>112</v>
      </c>
      <c r="E71" s="67" t="s">
        <v>114</v>
      </c>
      <c r="F71" s="67" t="s">
        <v>124</v>
      </c>
      <c r="G71" s="112" t="s">
        <v>29</v>
      </c>
      <c r="H71" s="112" t="s">
        <v>30</v>
      </c>
      <c r="I71" s="108"/>
      <c r="J71" s="10">
        <f>J72</f>
        <v>85</v>
      </c>
      <c r="K71" s="10">
        <f t="shared" ref="K71" si="60">K72</f>
        <v>0</v>
      </c>
      <c r="L71" s="10">
        <f t="shared" si="1"/>
        <v>0</v>
      </c>
    </row>
    <row r="72" spans="1:12" ht="48.75" customHeight="1" x14ac:dyDescent="0.2">
      <c r="A72" s="9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72" s="67" t="s">
        <v>108</v>
      </c>
      <c r="C72" s="67" t="s">
        <v>8</v>
      </c>
      <c r="D72" s="67" t="s">
        <v>112</v>
      </c>
      <c r="E72" s="67" t="s">
        <v>114</v>
      </c>
      <c r="F72" s="67" t="s">
        <v>124</v>
      </c>
      <c r="G72" s="67" t="s">
        <v>29</v>
      </c>
      <c r="H72" s="112" t="s">
        <v>30</v>
      </c>
      <c r="I72" s="112">
        <f>'Приложение 2'!$B$9</f>
        <v>912</v>
      </c>
      <c r="J72" s="10">
        <f>'Приложение 2'!K23</f>
        <v>85</v>
      </c>
      <c r="K72" s="10">
        <f>'Приложение 2'!L23</f>
        <v>0</v>
      </c>
      <c r="L72" s="10">
        <f t="shared" si="1"/>
        <v>0</v>
      </c>
    </row>
    <row r="73" spans="1:12" ht="61.5" customHeight="1" x14ac:dyDescent="0.2">
      <c r="A73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73" s="67">
        <v>65</v>
      </c>
      <c r="C73" s="67">
        <v>2</v>
      </c>
      <c r="D73" s="67"/>
      <c r="E73" s="67"/>
      <c r="F73" s="67"/>
      <c r="G73" s="67"/>
      <c r="H73" s="67"/>
      <c r="I73" s="67"/>
      <c r="J73" s="10">
        <f>J74+J80+J100+J111</f>
        <v>639.69999999999993</v>
      </c>
      <c r="K73" s="10">
        <f>K74+K80+K100+K111</f>
        <v>424.2</v>
      </c>
      <c r="L73" s="10">
        <f t="shared" ref="L73:L140" si="61">K73/J73*100</f>
        <v>66.312333906518688</v>
      </c>
    </row>
    <row r="74" spans="1:12" ht="36" x14ac:dyDescent="0.2">
      <c r="A74" s="6" t="s">
        <v>42</v>
      </c>
      <c r="B74" s="67">
        <v>65</v>
      </c>
      <c r="C74" s="67">
        <v>2</v>
      </c>
      <c r="D74" s="67" t="s">
        <v>112</v>
      </c>
      <c r="E74" s="67">
        <v>41110</v>
      </c>
      <c r="F74" s="67"/>
      <c r="G74" s="108"/>
      <c r="H74" s="108"/>
      <c r="I74" s="108"/>
      <c r="J74" s="10">
        <f>J75</f>
        <v>338.5</v>
      </c>
      <c r="K74" s="10">
        <f t="shared" ref="K74" si="62">K75</f>
        <v>304.5</v>
      </c>
      <c r="L74" s="10">
        <f t="shared" si="61"/>
        <v>89.955686853766608</v>
      </c>
    </row>
    <row r="75" spans="1:12" ht="72" x14ac:dyDescent="0.2">
      <c r="A75" s="6" t="s">
        <v>34</v>
      </c>
      <c r="B75" s="67">
        <v>65</v>
      </c>
      <c r="C75" s="67">
        <v>2</v>
      </c>
      <c r="D75" s="67" t="s">
        <v>112</v>
      </c>
      <c r="E75" s="67">
        <v>41110</v>
      </c>
      <c r="F75" s="67">
        <v>100</v>
      </c>
      <c r="G75" s="67"/>
      <c r="H75" s="67"/>
      <c r="I75" s="67"/>
      <c r="J75" s="10">
        <f>J76</f>
        <v>338.5</v>
      </c>
      <c r="K75" s="10">
        <f t="shared" ref="K75" si="63">K76</f>
        <v>304.5</v>
      </c>
      <c r="L75" s="10">
        <f t="shared" si="61"/>
        <v>89.955686853766608</v>
      </c>
    </row>
    <row r="76" spans="1:12" ht="36" x14ac:dyDescent="0.2">
      <c r="A76" s="6" t="s">
        <v>35</v>
      </c>
      <c r="B76" s="67">
        <v>65</v>
      </c>
      <c r="C76" s="67">
        <v>2</v>
      </c>
      <c r="D76" s="67" t="s">
        <v>112</v>
      </c>
      <c r="E76" s="67">
        <v>41110</v>
      </c>
      <c r="F76" s="67">
        <v>120</v>
      </c>
      <c r="G76" s="108"/>
      <c r="H76" s="108"/>
      <c r="I76" s="108"/>
      <c r="J76" s="10">
        <f>J77</f>
        <v>338.5</v>
      </c>
      <c r="K76" s="10">
        <f t="shared" ref="K76" si="64">K77</f>
        <v>304.5</v>
      </c>
      <c r="L76" s="10">
        <f t="shared" si="61"/>
        <v>89.955686853766608</v>
      </c>
    </row>
    <row r="77" spans="1:12" x14ac:dyDescent="0.2">
      <c r="A77" s="6" t="s">
        <v>31</v>
      </c>
      <c r="B77" s="67">
        <v>65</v>
      </c>
      <c r="C77" s="67">
        <v>2</v>
      </c>
      <c r="D77" s="67" t="s">
        <v>112</v>
      </c>
      <c r="E77" s="67">
        <v>41110</v>
      </c>
      <c r="F77" s="67">
        <v>120</v>
      </c>
      <c r="G77" s="108" t="s">
        <v>29</v>
      </c>
      <c r="H77" s="108"/>
      <c r="I77" s="108"/>
      <c r="J77" s="10">
        <f>J78</f>
        <v>338.5</v>
      </c>
      <c r="K77" s="10">
        <f t="shared" ref="K77" si="65">K78</f>
        <v>304.5</v>
      </c>
      <c r="L77" s="10">
        <f t="shared" si="61"/>
        <v>89.955686853766608</v>
      </c>
    </row>
    <row r="78" spans="1:12" ht="64.5" customHeight="1" x14ac:dyDescent="0.2">
      <c r="A78" s="9" t="s">
        <v>41</v>
      </c>
      <c r="B78" s="67">
        <v>65</v>
      </c>
      <c r="C78" s="67">
        <v>2</v>
      </c>
      <c r="D78" s="67" t="s">
        <v>112</v>
      </c>
      <c r="E78" s="67">
        <v>41110</v>
      </c>
      <c r="F78" s="67">
        <v>120</v>
      </c>
      <c r="G78" s="67" t="s">
        <v>29</v>
      </c>
      <c r="H78" s="112" t="s">
        <v>103</v>
      </c>
      <c r="I78" s="108"/>
      <c r="J78" s="10">
        <f>J79</f>
        <v>338.5</v>
      </c>
      <c r="K78" s="10">
        <f t="shared" ref="K78" si="66">K79</f>
        <v>304.5</v>
      </c>
      <c r="L78" s="10">
        <f t="shared" si="61"/>
        <v>89.955686853766608</v>
      </c>
    </row>
    <row r="79" spans="1:12" ht="51" customHeight="1" x14ac:dyDescent="0.2">
      <c r="A79" s="9" t="str">
        <f>$A$72</f>
        <v>Администрация Гузынского сельского поселения Большеберезниковского муниципального района Республики Мордовия</v>
      </c>
      <c r="B79" s="67">
        <v>65</v>
      </c>
      <c r="C79" s="67">
        <v>2</v>
      </c>
      <c r="D79" s="67" t="s">
        <v>112</v>
      </c>
      <c r="E79" s="67">
        <v>41110</v>
      </c>
      <c r="F79" s="67">
        <v>120</v>
      </c>
      <c r="G79" s="67" t="s">
        <v>29</v>
      </c>
      <c r="H79" s="67" t="s">
        <v>103</v>
      </c>
      <c r="I79" s="112">
        <f>'Приложение 2'!$B$9</f>
        <v>912</v>
      </c>
      <c r="J79" s="10">
        <f>'Приложение 2'!K33</f>
        <v>338.5</v>
      </c>
      <c r="K79" s="10">
        <f>'Приложение 2'!L33</f>
        <v>304.5</v>
      </c>
      <c r="L79" s="10">
        <f t="shared" si="61"/>
        <v>89.955686853766608</v>
      </c>
    </row>
    <row r="80" spans="1:12" ht="24" x14ac:dyDescent="0.2">
      <c r="A80" s="6" t="s">
        <v>43</v>
      </c>
      <c r="B80" s="67">
        <v>65</v>
      </c>
      <c r="C80" s="67">
        <v>2</v>
      </c>
      <c r="D80" s="67" t="s">
        <v>112</v>
      </c>
      <c r="E80" s="67" t="s">
        <v>115</v>
      </c>
      <c r="F80" s="67"/>
      <c r="G80" s="67"/>
      <c r="H80" s="67"/>
      <c r="I80" s="67"/>
      <c r="J80" s="10">
        <f>J81+J86+J91</f>
        <v>202.49999999999997</v>
      </c>
      <c r="K80" s="10">
        <f t="shared" ref="K80" si="67">K81+K86+K91</f>
        <v>111.9</v>
      </c>
      <c r="L80" s="10">
        <f t="shared" si="61"/>
        <v>55.259259259259274</v>
      </c>
    </row>
    <row r="81" spans="1:12" ht="72" hidden="1" x14ac:dyDescent="0.2">
      <c r="A81" s="9" t="s">
        <v>34</v>
      </c>
      <c r="B81" s="67">
        <v>65</v>
      </c>
      <c r="C81" s="67">
        <v>2</v>
      </c>
      <c r="D81" s="67" t="s">
        <v>112</v>
      </c>
      <c r="E81" s="67" t="s">
        <v>115</v>
      </c>
      <c r="F81" s="67">
        <v>100</v>
      </c>
      <c r="G81" s="67"/>
      <c r="H81" s="108"/>
      <c r="I81" s="108"/>
      <c r="J81" s="10">
        <f>J82</f>
        <v>0.6</v>
      </c>
      <c r="K81" s="10">
        <f t="shared" ref="K81" si="68">K82</f>
        <v>0</v>
      </c>
      <c r="L81" s="10">
        <f t="shared" si="61"/>
        <v>0</v>
      </c>
    </row>
    <row r="82" spans="1:12" ht="36" hidden="1" x14ac:dyDescent="0.2">
      <c r="A82" s="9" t="s">
        <v>35</v>
      </c>
      <c r="B82" s="67">
        <v>65</v>
      </c>
      <c r="C82" s="67">
        <v>2</v>
      </c>
      <c r="D82" s="67" t="s">
        <v>112</v>
      </c>
      <c r="E82" s="67" t="s">
        <v>115</v>
      </c>
      <c r="F82" s="67">
        <v>120</v>
      </c>
      <c r="G82" s="67"/>
      <c r="H82" s="67"/>
      <c r="I82" s="108"/>
      <c r="J82" s="10">
        <f>J83</f>
        <v>0.6</v>
      </c>
      <c r="K82" s="10">
        <f t="shared" ref="K82" si="69">K83</f>
        <v>0</v>
      </c>
      <c r="L82" s="10">
        <f t="shared" si="61"/>
        <v>0</v>
      </c>
    </row>
    <row r="83" spans="1:12" hidden="1" x14ac:dyDescent="0.2">
      <c r="A83" s="6" t="s">
        <v>31</v>
      </c>
      <c r="B83" s="67">
        <v>65</v>
      </c>
      <c r="C83" s="67">
        <v>2</v>
      </c>
      <c r="D83" s="67" t="s">
        <v>112</v>
      </c>
      <c r="E83" s="67" t="s">
        <v>115</v>
      </c>
      <c r="F83" s="67">
        <v>120</v>
      </c>
      <c r="G83" s="67" t="s">
        <v>29</v>
      </c>
      <c r="H83" s="67"/>
      <c r="I83" s="67"/>
      <c r="J83" s="10">
        <f>J84</f>
        <v>0.6</v>
      </c>
      <c r="K83" s="10">
        <f t="shared" ref="K83" si="70">K84</f>
        <v>0</v>
      </c>
      <c r="L83" s="10">
        <f t="shared" si="61"/>
        <v>0</v>
      </c>
    </row>
    <row r="84" spans="1:12" ht="59.25" hidden="1" customHeight="1" x14ac:dyDescent="0.2">
      <c r="A84" s="6" t="s">
        <v>41</v>
      </c>
      <c r="B84" s="67">
        <v>65</v>
      </c>
      <c r="C84" s="67">
        <v>2</v>
      </c>
      <c r="D84" s="67" t="s">
        <v>112</v>
      </c>
      <c r="E84" s="67" t="s">
        <v>115</v>
      </c>
      <c r="F84" s="67">
        <v>120</v>
      </c>
      <c r="G84" s="67" t="s">
        <v>29</v>
      </c>
      <c r="H84" s="67" t="s">
        <v>103</v>
      </c>
      <c r="I84" s="67"/>
      <c r="J84" s="10">
        <f>J85</f>
        <v>0.6</v>
      </c>
      <c r="K84" s="10">
        <f t="shared" ref="K84" si="71">K85</f>
        <v>0</v>
      </c>
      <c r="L84" s="10">
        <f t="shared" si="61"/>
        <v>0</v>
      </c>
    </row>
    <row r="85" spans="1:12" ht="48" hidden="1" customHeight="1" x14ac:dyDescent="0.2">
      <c r="A85" s="6" t="str">
        <f>$A$79</f>
        <v>Администрация Гузынского сельского поселения Большеберезниковского муниципального района Республики Мордовия</v>
      </c>
      <c r="B85" s="67">
        <v>65</v>
      </c>
      <c r="C85" s="67">
        <v>2</v>
      </c>
      <c r="D85" s="67" t="s">
        <v>112</v>
      </c>
      <c r="E85" s="67" t="s">
        <v>115</v>
      </c>
      <c r="F85" s="67">
        <v>120</v>
      </c>
      <c r="G85" s="67" t="s">
        <v>29</v>
      </c>
      <c r="H85" s="67" t="s">
        <v>103</v>
      </c>
      <c r="I85" s="67">
        <f>'Приложение 2'!$B$9</f>
        <v>912</v>
      </c>
      <c r="J85" s="10">
        <f>'Приложение 2'!K40</f>
        <v>0.6</v>
      </c>
      <c r="K85" s="10">
        <f>'Приложение 2'!L40</f>
        <v>0</v>
      </c>
      <c r="L85" s="10">
        <f t="shared" si="61"/>
        <v>0</v>
      </c>
    </row>
    <row r="86" spans="1:12" ht="24" x14ac:dyDescent="0.2">
      <c r="A86" s="6" t="s">
        <v>46</v>
      </c>
      <c r="B86" s="67">
        <v>65</v>
      </c>
      <c r="C86" s="67">
        <v>2</v>
      </c>
      <c r="D86" s="67" t="s">
        <v>112</v>
      </c>
      <c r="E86" s="67" t="s">
        <v>115</v>
      </c>
      <c r="F86" s="67">
        <v>200</v>
      </c>
      <c r="G86" s="108"/>
      <c r="H86" s="108"/>
      <c r="I86" s="108"/>
      <c r="J86" s="10">
        <f>J87</f>
        <v>174.39999999999998</v>
      </c>
      <c r="K86" s="10">
        <f>K87</f>
        <v>110.4</v>
      </c>
      <c r="L86" s="10">
        <f t="shared" si="61"/>
        <v>63.302752293577988</v>
      </c>
    </row>
    <row r="87" spans="1:12" ht="36" x14ac:dyDescent="0.2">
      <c r="A87" s="9" t="s">
        <v>47</v>
      </c>
      <c r="B87" s="67">
        <v>65</v>
      </c>
      <c r="C87" s="67">
        <v>2</v>
      </c>
      <c r="D87" s="67" t="s">
        <v>112</v>
      </c>
      <c r="E87" s="67" t="s">
        <v>115</v>
      </c>
      <c r="F87" s="67">
        <v>240</v>
      </c>
      <c r="G87" s="67"/>
      <c r="H87" s="108"/>
      <c r="I87" s="108"/>
      <c r="J87" s="10">
        <f>J88</f>
        <v>174.39999999999998</v>
      </c>
      <c r="K87" s="10">
        <f t="shared" ref="K87" si="72">K88</f>
        <v>110.4</v>
      </c>
      <c r="L87" s="10">
        <f t="shared" si="61"/>
        <v>63.302752293577988</v>
      </c>
    </row>
    <row r="88" spans="1:12" x14ac:dyDescent="0.2">
      <c r="A88" s="9" t="s">
        <v>31</v>
      </c>
      <c r="B88" s="67">
        <v>65</v>
      </c>
      <c r="C88" s="67">
        <v>2</v>
      </c>
      <c r="D88" s="67" t="s">
        <v>112</v>
      </c>
      <c r="E88" s="67" t="s">
        <v>115</v>
      </c>
      <c r="F88" s="67">
        <v>240</v>
      </c>
      <c r="G88" s="67" t="s">
        <v>29</v>
      </c>
      <c r="H88" s="67"/>
      <c r="I88" s="108"/>
      <c r="J88" s="10">
        <f>J89</f>
        <v>174.39999999999998</v>
      </c>
      <c r="K88" s="10">
        <f t="shared" ref="K88" si="73">K89</f>
        <v>110.4</v>
      </c>
      <c r="L88" s="10">
        <f t="shared" si="61"/>
        <v>63.302752293577988</v>
      </c>
    </row>
    <row r="89" spans="1:12" ht="61.5" customHeight="1" x14ac:dyDescent="0.2">
      <c r="A89" s="6" t="s">
        <v>41</v>
      </c>
      <c r="B89" s="67">
        <v>65</v>
      </c>
      <c r="C89" s="67">
        <v>2</v>
      </c>
      <c r="D89" s="67" t="s">
        <v>112</v>
      </c>
      <c r="E89" s="67" t="s">
        <v>115</v>
      </c>
      <c r="F89" s="67">
        <v>240</v>
      </c>
      <c r="G89" s="67" t="s">
        <v>29</v>
      </c>
      <c r="H89" s="67" t="s">
        <v>103</v>
      </c>
      <c r="I89" s="67"/>
      <c r="J89" s="10">
        <f>J90</f>
        <v>174.39999999999998</v>
      </c>
      <c r="K89" s="10">
        <f t="shared" ref="K89" si="74">K90</f>
        <v>110.4</v>
      </c>
      <c r="L89" s="10">
        <f t="shared" si="61"/>
        <v>63.302752293577988</v>
      </c>
    </row>
    <row r="90" spans="1:12" ht="49.5" customHeight="1" x14ac:dyDescent="0.2">
      <c r="A90" s="6" t="str">
        <f>$A$85</f>
        <v>Администрация Гузынского сельского поселения Большеберезниковского муниципального района Республики Мордовия</v>
      </c>
      <c r="B90" s="67">
        <v>65</v>
      </c>
      <c r="C90" s="67">
        <v>2</v>
      </c>
      <c r="D90" s="67" t="s">
        <v>112</v>
      </c>
      <c r="E90" s="67" t="s">
        <v>115</v>
      </c>
      <c r="F90" s="67">
        <v>240</v>
      </c>
      <c r="G90" s="67" t="s">
        <v>29</v>
      </c>
      <c r="H90" s="67" t="s">
        <v>103</v>
      </c>
      <c r="I90" s="67">
        <f>'Приложение 2'!$B$9</f>
        <v>912</v>
      </c>
      <c r="J90" s="10">
        <f>'Приложение 2'!K44</f>
        <v>174.39999999999998</v>
      </c>
      <c r="K90" s="10">
        <f>'Приложение 2'!L44</f>
        <v>110.4</v>
      </c>
      <c r="L90" s="10">
        <f t="shared" si="61"/>
        <v>63.302752293577988</v>
      </c>
    </row>
    <row r="91" spans="1:12" x14ac:dyDescent="0.2">
      <c r="A91" s="6" t="s">
        <v>56</v>
      </c>
      <c r="B91" s="67">
        <v>65</v>
      </c>
      <c r="C91" s="67">
        <v>2</v>
      </c>
      <c r="D91" s="67" t="s">
        <v>112</v>
      </c>
      <c r="E91" s="67" t="s">
        <v>115</v>
      </c>
      <c r="F91" s="67">
        <v>800</v>
      </c>
      <c r="G91" s="108"/>
      <c r="H91" s="108"/>
      <c r="I91" s="108"/>
      <c r="J91" s="10">
        <f>J96+J92</f>
        <v>27.5</v>
      </c>
      <c r="K91" s="10">
        <f>K96+K92</f>
        <v>1.5</v>
      </c>
      <c r="L91" s="10">
        <f t="shared" si="61"/>
        <v>5.4545454545454541</v>
      </c>
    </row>
    <row r="92" spans="1:12" s="210" customFormat="1" x14ac:dyDescent="0.2">
      <c r="A92" s="6" t="s">
        <v>259</v>
      </c>
      <c r="B92" s="67">
        <v>65</v>
      </c>
      <c r="C92" s="67">
        <v>2</v>
      </c>
      <c r="D92" s="67" t="s">
        <v>112</v>
      </c>
      <c r="E92" s="67" t="s">
        <v>115</v>
      </c>
      <c r="F92" s="67" t="s">
        <v>255</v>
      </c>
      <c r="G92" s="67"/>
      <c r="H92" s="67"/>
      <c r="I92" s="67"/>
      <c r="J92" s="10">
        <f>J93</f>
        <v>1</v>
      </c>
      <c r="K92" s="10">
        <f t="shared" ref="K92:K94" si="75">K93</f>
        <v>1</v>
      </c>
      <c r="L92" s="10">
        <f t="shared" ref="L92:L95" si="76">K92/J92*100</f>
        <v>100</v>
      </c>
    </row>
    <row r="93" spans="1:12" s="210" customFormat="1" x14ac:dyDescent="0.2">
      <c r="A93" s="6" t="s">
        <v>31</v>
      </c>
      <c r="B93" s="67">
        <v>65</v>
      </c>
      <c r="C93" s="67">
        <v>2</v>
      </c>
      <c r="D93" s="67" t="s">
        <v>112</v>
      </c>
      <c r="E93" s="67" t="s">
        <v>115</v>
      </c>
      <c r="F93" s="67" t="s">
        <v>255</v>
      </c>
      <c r="G93" s="108" t="s">
        <v>29</v>
      </c>
      <c r="H93" s="108"/>
      <c r="I93" s="108"/>
      <c r="J93" s="10">
        <f>J94</f>
        <v>1</v>
      </c>
      <c r="K93" s="10">
        <f t="shared" si="75"/>
        <v>1</v>
      </c>
      <c r="L93" s="10">
        <f t="shared" si="76"/>
        <v>100</v>
      </c>
    </row>
    <row r="94" spans="1:12" s="210" customFormat="1" ht="61.5" customHeight="1" x14ac:dyDescent="0.2">
      <c r="A94" s="6" t="s">
        <v>41</v>
      </c>
      <c r="B94" s="67">
        <v>65</v>
      </c>
      <c r="C94" s="67">
        <v>2</v>
      </c>
      <c r="D94" s="67" t="s">
        <v>112</v>
      </c>
      <c r="E94" s="67" t="s">
        <v>115</v>
      </c>
      <c r="F94" s="67" t="s">
        <v>255</v>
      </c>
      <c r="G94" s="67" t="s">
        <v>29</v>
      </c>
      <c r="H94" s="67" t="s">
        <v>103</v>
      </c>
      <c r="I94" s="108"/>
      <c r="J94" s="10">
        <f>J95</f>
        <v>1</v>
      </c>
      <c r="K94" s="10">
        <f t="shared" si="75"/>
        <v>1</v>
      </c>
      <c r="L94" s="10">
        <f t="shared" si="76"/>
        <v>100</v>
      </c>
    </row>
    <row r="95" spans="1:12" s="210" customFormat="1" ht="48" x14ac:dyDescent="0.2">
      <c r="A95" s="9" t="str">
        <f>$A$90</f>
        <v>Администрация Гузынского сельского поселения Большеберезниковского муниципального района Республики Мордовия</v>
      </c>
      <c r="B95" s="67">
        <v>65</v>
      </c>
      <c r="C95" s="67">
        <v>2</v>
      </c>
      <c r="D95" s="67" t="s">
        <v>112</v>
      </c>
      <c r="E95" s="67" t="s">
        <v>115</v>
      </c>
      <c r="F95" s="67" t="s">
        <v>255</v>
      </c>
      <c r="G95" s="67" t="s">
        <v>29</v>
      </c>
      <c r="H95" s="67" t="s">
        <v>103</v>
      </c>
      <c r="I95" s="67">
        <f>$I$90</f>
        <v>912</v>
      </c>
      <c r="J95" s="10">
        <f>'Приложение 2'!K56</f>
        <v>1</v>
      </c>
      <c r="K95" s="10">
        <f>'Приложение 2'!L56</f>
        <v>1</v>
      </c>
      <c r="L95" s="10">
        <f t="shared" si="76"/>
        <v>100</v>
      </c>
    </row>
    <row r="96" spans="1:12" x14ac:dyDescent="0.2">
      <c r="A96" s="6" t="s">
        <v>57</v>
      </c>
      <c r="B96" s="67">
        <v>65</v>
      </c>
      <c r="C96" s="67">
        <v>2</v>
      </c>
      <c r="D96" s="67" t="s">
        <v>112</v>
      </c>
      <c r="E96" s="67" t="s">
        <v>115</v>
      </c>
      <c r="F96" s="67">
        <v>850</v>
      </c>
      <c r="G96" s="67"/>
      <c r="H96" s="67"/>
      <c r="I96" s="67"/>
      <c r="J96" s="10">
        <f>J97</f>
        <v>26.5</v>
      </c>
      <c r="K96" s="10">
        <f t="shared" ref="K96" si="77">K97</f>
        <v>0.5</v>
      </c>
      <c r="L96" s="10">
        <f t="shared" si="61"/>
        <v>1.8867924528301887</v>
      </c>
    </row>
    <row r="97" spans="1:12" x14ac:dyDescent="0.2">
      <c r="A97" s="6" t="s">
        <v>31</v>
      </c>
      <c r="B97" s="67">
        <v>65</v>
      </c>
      <c r="C97" s="67">
        <v>2</v>
      </c>
      <c r="D97" s="67" t="s">
        <v>112</v>
      </c>
      <c r="E97" s="67" t="s">
        <v>115</v>
      </c>
      <c r="F97" s="67">
        <v>850</v>
      </c>
      <c r="G97" s="108" t="s">
        <v>29</v>
      </c>
      <c r="H97" s="108"/>
      <c r="I97" s="108"/>
      <c r="J97" s="10">
        <f>J98</f>
        <v>26.5</v>
      </c>
      <c r="K97" s="10">
        <f t="shared" ref="K97" si="78">K98</f>
        <v>0.5</v>
      </c>
      <c r="L97" s="10">
        <f t="shared" si="61"/>
        <v>1.8867924528301887</v>
      </c>
    </row>
    <row r="98" spans="1:12" ht="58.5" customHeight="1" x14ac:dyDescent="0.2">
      <c r="A98" s="6" t="s">
        <v>41</v>
      </c>
      <c r="B98" s="67">
        <v>65</v>
      </c>
      <c r="C98" s="67">
        <v>2</v>
      </c>
      <c r="D98" s="67" t="s">
        <v>112</v>
      </c>
      <c r="E98" s="67" t="s">
        <v>115</v>
      </c>
      <c r="F98" s="67">
        <v>850</v>
      </c>
      <c r="G98" s="67" t="s">
        <v>29</v>
      </c>
      <c r="H98" s="67" t="s">
        <v>103</v>
      </c>
      <c r="I98" s="108"/>
      <c r="J98" s="10">
        <f>J99</f>
        <v>26.5</v>
      </c>
      <c r="K98" s="10">
        <f t="shared" ref="K98" si="79">K99</f>
        <v>0.5</v>
      </c>
      <c r="L98" s="10">
        <f t="shared" si="61"/>
        <v>1.8867924528301887</v>
      </c>
    </row>
    <row r="99" spans="1:12" ht="54.75" customHeight="1" x14ac:dyDescent="0.2">
      <c r="A99" s="9" t="str">
        <f>$A$90</f>
        <v>Администрация Гузынского сельского поселения Большеберезниковского муниципального района Республики Мордовия</v>
      </c>
      <c r="B99" s="67">
        <v>65</v>
      </c>
      <c r="C99" s="67">
        <v>2</v>
      </c>
      <c r="D99" s="67" t="s">
        <v>112</v>
      </c>
      <c r="E99" s="67" t="s">
        <v>115</v>
      </c>
      <c r="F99" s="67">
        <v>850</v>
      </c>
      <c r="G99" s="67" t="s">
        <v>29</v>
      </c>
      <c r="H99" s="67" t="s">
        <v>103</v>
      </c>
      <c r="I99" s="67">
        <f>$I$90</f>
        <v>912</v>
      </c>
      <c r="J99" s="10">
        <f>'Приложение 2'!K59</f>
        <v>26.5</v>
      </c>
      <c r="K99" s="10">
        <f>'Приложение 2'!L59</f>
        <v>0.5</v>
      </c>
      <c r="L99" s="10">
        <f t="shared" si="61"/>
        <v>1.8867924528301887</v>
      </c>
    </row>
    <row r="100" spans="1:12" ht="60" x14ac:dyDescent="0.2">
      <c r="A100" s="9" t="s">
        <v>40</v>
      </c>
      <c r="B100" s="67">
        <v>65</v>
      </c>
      <c r="C100" s="67">
        <v>2</v>
      </c>
      <c r="D100" s="67" t="s">
        <v>112</v>
      </c>
      <c r="E100" s="67" t="s">
        <v>114</v>
      </c>
      <c r="F100" s="67"/>
      <c r="G100" s="67"/>
      <c r="H100" s="67"/>
      <c r="I100" s="108"/>
      <c r="J100" s="10">
        <f>J101+J106</f>
        <v>98.4</v>
      </c>
      <c r="K100" s="10">
        <f t="shared" ref="K100" si="80">K101+K106</f>
        <v>7.8</v>
      </c>
      <c r="L100" s="10">
        <f t="shared" si="61"/>
        <v>7.926829268292682</v>
      </c>
    </row>
    <row r="101" spans="1:12" ht="72" x14ac:dyDescent="0.2">
      <c r="A101" s="6" t="s">
        <v>34</v>
      </c>
      <c r="B101" s="67">
        <v>65</v>
      </c>
      <c r="C101" s="67">
        <v>2</v>
      </c>
      <c r="D101" s="67" t="s">
        <v>112</v>
      </c>
      <c r="E101" s="67" t="s">
        <v>114</v>
      </c>
      <c r="F101" s="67" t="s">
        <v>123</v>
      </c>
      <c r="G101" s="67"/>
      <c r="H101" s="67"/>
      <c r="I101" s="67"/>
      <c r="J101" s="10">
        <f>J102</f>
        <v>98.4</v>
      </c>
      <c r="K101" s="10">
        <f t="shared" ref="K101" si="81">K102</f>
        <v>7.8</v>
      </c>
      <c r="L101" s="10">
        <f t="shared" si="61"/>
        <v>7.926829268292682</v>
      </c>
    </row>
    <row r="102" spans="1:12" ht="36" x14ac:dyDescent="0.2">
      <c r="A102" s="6" t="s">
        <v>35</v>
      </c>
      <c r="B102" s="67">
        <v>65</v>
      </c>
      <c r="C102" s="67">
        <v>2</v>
      </c>
      <c r="D102" s="67" t="s">
        <v>112</v>
      </c>
      <c r="E102" s="67" t="s">
        <v>114</v>
      </c>
      <c r="F102" s="67" t="s">
        <v>124</v>
      </c>
      <c r="G102" s="67"/>
      <c r="H102" s="67"/>
      <c r="I102" s="67"/>
      <c r="J102" s="10">
        <f>J103</f>
        <v>98.4</v>
      </c>
      <c r="K102" s="10">
        <f t="shared" ref="K102" si="82">K103</f>
        <v>7.8</v>
      </c>
      <c r="L102" s="10">
        <f t="shared" si="61"/>
        <v>7.926829268292682</v>
      </c>
    </row>
    <row r="103" spans="1:12" x14ac:dyDescent="0.2">
      <c r="A103" s="6" t="s">
        <v>31</v>
      </c>
      <c r="B103" s="67">
        <v>65</v>
      </c>
      <c r="C103" s="67">
        <v>2</v>
      </c>
      <c r="D103" s="67" t="s">
        <v>112</v>
      </c>
      <c r="E103" s="67" t="s">
        <v>114</v>
      </c>
      <c r="F103" s="67" t="s">
        <v>124</v>
      </c>
      <c r="G103" s="108" t="s">
        <v>29</v>
      </c>
      <c r="H103" s="108"/>
      <c r="I103" s="108"/>
      <c r="J103" s="10">
        <f>J104</f>
        <v>98.4</v>
      </c>
      <c r="K103" s="10">
        <f>K104</f>
        <v>7.8</v>
      </c>
      <c r="L103" s="10">
        <f t="shared" si="61"/>
        <v>7.926829268292682</v>
      </c>
    </row>
    <row r="104" spans="1:12" ht="61.5" customHeight="1" x14ac:dyDescent="0.2">
      <c r="A104" s="6" t="s">
        <v>41</v>
      </c>
      <c r="B104" s="67">
        <v>65</v>
      </c>
      <c r="C104" s="67">
        <v>2</v>
      </c>
      <c r="D104" s="67" t="s">
        <v>112</v>
      </c>
      <c r="E104" s="67" t="s">
        <v>114</v>
      </c>
      <c r="F104" s="67" t="s">
        <v>124</v>
      </c>
      <c r="G104" s="67" t="s">
        <v>29</v>
      </c>
      <c r="H104" s="67" t="s">
        <v>103</v>
      </c>
      <c r="I104" s="108"/>
      <c r="J104" s="10">
        <f>J105</f>
        <v>98.4</v>
      </c>
      <c r="K104" s="10">
        <f t="shared" ref="K104" si="83">K105</f>
        <v>7.8</v>
      </c>
      <c r="L104" s="10">
        <f t="shared" si="61"/>
        <v>7.926829268292682</v>
      </c>
    </row>
    <row r="105" spans="1:12" ht="51.75" customHeight="1" x14ac:dyDescent="0.2">
      <c r="A105" s="9" t="str">
        <f>$A$99</f>
        <v>Администрация Гузынского сельского поселения Большеберезниковского муниципального района Республики Мордовия</v>
      </c>
      <c r="B105" s="67">
        <v>65</v>
      </c>
      <c r="C105" s="67">
        <v>2</v>
      </c>
      <c r="D105" s="67" t="s">
        <v>112</v>
      </c>
      <c r="E105" s="67" t="s">
        <v>114</v>
      </c>
      <c r="F105" s="67" t="s">
        <v>124</v>
      </c>
      <c r="G105" s="67" t="s">
        <v>29</v>
      </c>
      <c r="H105" s="67" t="s">
        <v>103</v>
      </c>
      <c r="I105" s="67">
        <f>'Приложение 2'!$B$9</f>
        <v>912</v>
      </c>
      <c r="J105" s="10">
        <f>'Приложение 2'!K68</f>
        <v>98.4</v>
      </c>
      <c r="K105" s="10">
        <f>'Приложение 2'!L68</f>
        <v>7.8</v>
      </c>
      <c r="L105" s="10">
        <f t="shared" si="61"/>
        <v>7.926829268292682</v>
      </c>
    </row>
    <row r="106" spans="1:12" ht="36" hidden="1" x14ac:dyDescent="0.2">
      <c r="A106" s="9" t="s">
        <v>62</v>
      </c>
      <c r="B106" s="67">
        <v>65</v>
      </c>
      <c r="C106" s="67">
        <v>2</v>
      </c>
      <c r="D106" s="67" t="s">
        <v>112</v>
      </c>
      <c r="E106" s="67" t="s">
        <v>114</v>
      </c>
      <c r="F106" s="67">
        <v>200</v>
      </c>
      <c r="G106" s="67"/>
      <c r="H106" s="67"/>
      <c r="I106" s="108"/>
      <c r="J106" s="10">
        <f>J107</f>
        <v>0</v>
      </c>
      <c r="K106" s="10">
        <f t="shared" ref="K106" si="84">K107</f>
        <v>0</v>
      </c>
      <c r="L106" s="10" t="e">
        <f t="shared" si="61"/>
        <v>#DIV/0!</v>
      </c>
    </row>
    <row r="107" spans="1:12" ht="36" hidden="1" x14ac:dyDescent="0.2">
      <c r="A107" s="6" t="s">
        <v>47</v>
      </c>
      <c r="B107" s="67">
        <v>65</v>
      </c>
      <c r="C107" s="67">
        <v>2</v>
      </c>
      <c r="D107" s="67" t="s">
        <v>112</v>
      </c>
      <c r="E107" s="67" t="s">
        <v>114</v>
      </c>
      <c r="F107" s="67">
        <v>240</v>
      </c>
      <c r="G107" s="67"/>
      <c r="H107" s="67"/>
      <c r="I107" s="67"/>
      <c r="J107" s="10">
        <f>J108</f>
        <v>0</v>
      </c>
      <c r="K107" s="10">
        <f t="shared" ref="K107" si="85">K108</f>
        <v>0</v>
      </c>
      <c r="L107" s="10" t="e">
        <f t="shared" si="61"/>
        <v>#DIV/0!</v>
      </c>
    </row>
    <row r="108" spans="1:12" hidden="1" x14ac:dyDescent="0.2">
      <c r="A108" s="6" t="s">
        <v>31</v>
      </c>
      <c r="B108" s="67">
        <v>65</v>
      </c>
      <c r="C108" s="67">
        <v>2</v>
      </c>
      <c r="D108" s="67" t="s">
        <v>112</v>
      </c>
      <c r="E108" s="67" t="s">
        <v>114</v>
      </c>
      <c r="F108" s="67">
        <v>240</v>
      </c>
      <c r="G108" s="108" t="s">
        <v>29</v>
      </c>
      <c r="H108" s="108"/>
      <c r="I108" s="108"/>
      <c r="J108" s="10">
        <f>J109</f>
        <v>0</v>
      </c>
      <c r="K108" s="10">
        <f t="shared" ref="K108" si="86">K109</f>
        <v>0</v>
      </c>
      <c r="L108" s="10" t="e">
        <f t="shared" si="61"/>
        <v>#DIV/0!</v>
      </c>
    </row>
    <row r="109" spans="1:12" ht="58.5" hidden="1" customHeight="1" x14ac:dyDescent="0.2">
      <c r="A109" s="6" t="s">
        <v>41</v>
      </c>
      <c r="B109" s="67">
        <v>65</v>
      </c>
      <c r="C109" s="67">
        <v>2</v>
      </c>
      <c r="D109" s="67" t="s">
        <v>112</v>
      </c>
      <c r="E109" s="67" t="s">
        <v>114</v>
      </c>
      <c r="F109" s="67">
        <v>240</v>
      </c>
      <c r="G109" s="67" t="s">
        <v>29</v>
      </c>
      <c r="H109" s="67" t="s">
        <v>103</v>
      </c>
      <c r="I109" s="67"/>
      <c r="J109" s="10">
        <f>J110</f>
        <v>0</v>
      </c>
      <c r="K109" s="10">
        <f t="shared" ref="K109" si="87">K110</f>
        <v>0</v>
      </c>
      <c r="L109" s="10" t="e">
        <f t="shared" si="61"/>
        <v>#DIV/0!</v>
      </c>
    </row>
    <row r="110" spans="1:12" ht="50.25" hidden="1" customHeight="1" x14ac:dyDescent="0.2">
      <c r="A110" s="6" t="str">
        <f>$A$105</f>
        <v>Администрация Гузынского сельского поселения Большеберезниковского муниципального района Республики Мордовия</v>
      </c>
      <c r="B110" s="67">
        <v>65</v>
      </c>
      <c r="C110" s="67">
        <v>2</v>
      </c>
      <c r="D110" s="67" t="s">
        <v>112</v>
      </c>
      <c r="E110" s="67" t="s">
        <v>114</v>
      </c>
      <c r="F110" s="67">
        <v>240</v>
      </c>
      <c r="G110" s="67" t="s">
        <v>29</v>
      </c>
      <c r="H110" s="67" t="s">
        <v>103</v>
      </c>
      <c r="I110" s="67">
        <f>'Приложение 2'!$B$9</f>
        <v>912</v>
      </c>
      <c r="J110" s="10">
        <f>'Приложение 2'!K74</f>
        <v>0</v>
      </c>
      <c r="K110" s="10">
        <f>'Приложение 2'!L74</f>
        <v>0</v>
      </c>
      <c r="L110" s="10" t="e">
        <f t="shared" si="61"/>
        <v>#DIV/0!</v>
      </c>
    </row>
    <row r="111" spans="1:12" ht="108" x14ac:dyDescent="0.2">
      <c r="A111" s="6" t="s">
        <v>63</v>
      </c>
      <c r="B111" s="67">
        <v>65</v>
      </c>
      <c r="C111" s="67">
        <v>2</v>
      </c>
      <c r="D111" s="67" t="s">
        <v>112</v>
      </c>
      <c r="E111" s="67" t="s">
        <v>116</v>
      </c>
      <c r="F111" s="67"/>
      <c r="G111" s="108"/>
      <c r="H111" s="108"/>
      <c r="I111" s="108"/>
      <c r="J111" s="10">
        <f>J112</f>
        <v>0.3</v>
      </c>
      <c r="K111" s="10">
        <f t="shared" ref="K111" si="88">K112</f>
        <v>0</v>
      </c>
      <c r="L111" s="10">
        <f t="shared" si="61"/>
        <v>0</v>
      </c>
    </row>
    <row r="112" spans="1:12" ht="36" x14ac:dyDescent="0.2">
      <c r="A112" s="9" t="s">
        <v>62</v>
      </c>
      <c r="B112" s="67">
        <v>65</v>
      </c>
      <c r="C112" s="67">
        <v>2</v>
      </c>
      <c r="D112" s="67" t="s">
        <v>112</v>
      </c>
      <c r="E112" s="67" t="s">
        <v>116</v>
      </c>
      <c r="F112" s="67">
        <v>200</v>
      </c>
      <c r="G112" s="67"/>
      <c r="H112" s="108"/>
      <c r="I112" s="108"/>
      <c r="J112" s="10">
        <f>J113</f>
        <v>0.3</v>
      </c>
      <c r="K112" s="10">
        <f t="shared" ref="K112" si="89">K113</f>
        <v>0</v>
      </c>
      <c r="L112" s="10">
        <f t="shared" si="61"/>
        <v>0</v>
      </c>
    </row>
    <row r="113" spans="1:12" ht="36" x14ac:dyDescent="0.2">
      <c r="A113" s="9" t="s">
        <v>47</v>
      </c>
      <c r="B113" s="67">
        <v>65</v>
      </c>
      <c r="C113" s="67">
        <v>2</v>
      </c>
      <c r="D113" s="67" t="s">
        <v>112</v>
      </c>
      <c r="E113" s="67" t="s">
        <v>116</v>
      </c>
      <c r="F113" s="67">
        <v>240</v>
      </c>
      <c r="G113" s="67"/>
      <c r="H113" s="67"/>
      <c r="I113" s="108"/>
      <c r="J113" s="10">
        <f>J114</f>
        <v>0.3</v>
      </c>
      <c r="K113" s="10">
        <f t="shared" ref="K113" si="90">K114</f>
        <v>0</v>
      </c>
      <c r="L113" s="10">
        <f t="shared" si="61"/>
        <v>0</v>
      </c>
    </row>
    <row r="114" spans="1:12" x14ac:dyDescent="0.2">
      <c r="A114" s="6" t="s">
        <v>31</v>
      </c>
      <c r="B114" s="67">
        <v>65</v>
      </c>
      <c r="C114" s="67">
        <v>2</v>
      </c>
      <c r="D114" s="67" t="s">
        <v>112</v>
      </c>
      <c r="E114" s="67" t="s">
        <v>116</v>
      </c>
      <c r="F114" s="67">
        <v>240</v>
      </c>
      <c r="G114" s="67" t="s">
        <v>29</v>
      </c>
      <c r="H114" s="67"/>
      <c r="I114" s="67"/>
      <c r="J114" s="10">
        <f>J115</f>
        <v>0.3</v>
      </c>
      <c r="K114" s="10">
        <f t="shared" ref="K114" si="91">K115</f>
        <v>0</v>
      </c>
      <c r="L114" s="10">
        <f t="shared" si="61"/>
        <v>0</v>
      </c>
    </row>
    <row r="115" spans="1:12" ht="62.25" customHeight="1" x14ac:dyDescent="0.2">
      <c r="A115" s="6" t="s">
        <v>41</v>
      </c>
      <c r="B115" s="67">
        <v>65</v>
      </c>
      <c r="C115" s="67">
        <v>2</v>
      </c>
      <c r="D115" s="67" t="s">
        <v>112</v>
      </c>
      <c r="E115" s="67" t="s">
        <v>116</v>
      </c>
      <c r="F115" s="67">
        <v>240</v>
      </c>
      <c r="G115" s="67" t="s">
        <v>29</v>
      </c>
      <c r="H115" s="67" t="s">
        <v>103</v>
      </c>
      <c r="I115" s="108"/>
      <c r="J115" s="10">
        <f>J116</f>
        <v>0.3</v>
      </c>
      <c r="K115" s="10">
        <f t="shared" ref="K115" si="92">K116</f>
        <v>0</v>
      </c>
      <c r="L115" s="10">
        <f t="shared" si="61"/>
        <v>0</v>
      </c>
    </row>
    <row r="116" spans="1:12" ht="49.5" customHeight="1" x14ac:dyDescent="0.2">
      <c r="A116" s="6" t="str">
        <f>$A$110</f>
        <v>Администрация Гузынского сельского поселения Большеберезниковского муниципального района Республики Мордовия</v>
      </c>
      <c r="B116" s="67">
        <v>65</v>
      </c>
      <c r="C116" s="67">
        <v>2</v>
      </c>
      <c r="D116" s="67" t="s">
        <v>112</v>
      </c>
      <c r="E116" s="67" t="s">
        <v>116</v>
      </c>
      <c r="F116" s="67">
        <v>240</v>
      </c>
      <c r="G116" s="67" t="s">
        <v>29</v>
      </c>
      <c r="H116" s="67" t="s">
        <v>103</v>
      </c>
      <c r="I116" s="67">
        <f>'Приложение 2'!$B$9</f>
        <v>912</v>
      </c>
      <c r="J116" s="10">
        <f>'Приложение 2'!K79</f>
        <v>0.3</v>
      </c>
      <c r="K116" s="10">
        <f>'Приложение 2'!L79</f>
        <v>0</v>
      </c>
      <c r="L116" s="10">
        <f t="shared" si="61"/>
        <v>0</v>
      </c>
    </row>
    <row r="117" spans="1:12" ht="23.25" customHeight="1" x14ac:dyDescent="0.2">
      <c r="A117" s="6" t="s">
        <v>65</v>
      </c>
      <c r="B117" s="67">
        <v>89</v>
      </c>
      <c r="C117" s="67">
        <v>0</v>
      </c>
      <c r="D117" s="67"/>
      <c r="E117" s="67"/>
      <c r="F117" s="67"/>
      <c r="G117" s="67"/>
      <c r="H117" s="67"/>
      <c r="I117" s="67"/>
      <c r="J117" s="10">
        <f>J118</f>
        <v>379.8</v>
      </c>
      <c r="K117" s="10">
        <f>K118</f>
        <v>163.79999999999998</v>
      </c>
      <c r="L117" s="10">
        <f t="shared" si="61"/>
        <v>43.127962085308056</v>
      </c>
    </row>
    <row r="118" spans="1:12" ht="38.25" customHeight="1" x14ac:dyDescent="0.2">
      <c r="A118" s="6" t="s">
        <v>66</v>
      </c>
      <c r="B118" s="67">
        <v>89</v>
      </c>
      <c r="C118" s="67">
        <v>1</v>
      </c>
      <c r="D118" s="67"/>
      <c r="E118" s="67"/>
      <c r="F118" s="67"/>
      <c r="G118" s="108"/>
      <c r="H118" s="108"/>
      <c r="I118" s="108"/>
      <c r="J118" s="10">
        <f>J119+J125+J130+J136+J148+J159+J142</f>
        <v>379.8</v>
      </c>
      <c r="K118" s="10">
        <f>K119+K125+K130+K136+K148+K159+K142</f>
        <v>163.79999999999998</v>
      </c>
      <c r="L118" s="10">
        <f t="shared" si="61"/>
        <v>43.127962085308056</v>
      </c>
    </row>
    <row r="119" spans="1:12" ht="24" x14ac:dyDescent="0.2">
      <c r="A119" s="6" t="s">
        <v>92</v>
      </c>
      <c r="B119" s="67">
        <v>89</v>
      </c>
      <c r="C119" s="67">
        <v>1</v>
      </c>
      <c r="D119" s="67" t="s">
        <v>112</v>
      </c>
      <c r="E119" s="67" t="s">
        <v>121</v>
      </c>
      <c r="F119" s="67"/>
      <c r="G119" s="108"/>
      <c r="H119" s="108"/>
      <c r="I119" s="108"/>
      <c r="J119" s="10">
        <f>J120</f>
        <v>83</v>
      </c>
      <c r="K119" s="10">
        <f t="shared" ref="K119" si="93">K120</f>
        <v>0</v>
      </c>
      <c r="L119" s="10">
        <f t="shared" si="61"/>
        <v>0</v>
      </c>
    </row>
    <row r="120" spans="1:12" ht="24" x14ac:dyDescent="0.2">
      <c r="A120" s="9" t="s">
        <v>93</v>
      </c>
      <c r="B120" s="67">
        <v>89</v>
      </c>
      <c r="C120" s="67">
        <v>1</v>
      </c>
      <c r="D120" s="67" t="s">
        <v>112</v>
      </c>
      <c r="E120" s="67" t="s">
        <v>121</v>
      </c>
      <c r="F120" s="67">
        <v>300</v>
      </c>
      <c r="G120" s="67"/>
      <c r="H120" s="108"/>
      <c r="I120" s="108"/>
      <c r="J120" s="10">
        <f>J121</f>
        <v>83</v>
      </c>
      <c r="K120" s="10">
        <f t="shared" ref="K120" si="94">K121</f>
        <v>0</v>
      </c>
      <c r="L120" s="10">
        <f t="shared" si="61"/>
        <v>0</v>
      </c>
    </row>
    <row r="121" spans="1:12" ht="24" x14ac:dyDescent="0.2">
      <c r="A121" s="9" t="s">
        <v>94</v>
      </c>
      <c r="B121" s="67">
        <v>89</v>
      </c>
      <c r="C121" s="67">
        <v>1</v>
      </c>
      <c r="D121" s="67" t="s">
        <v>112</v>
      </c>
      <c r="E121" s="67" t="s">
        <v>121</v>
      </c>
      <c r="F121" s="67">
        <v>310</v>
      </c>
      <c r="G121" s="67"/>
      <c r="H121" s="67"/>
      <c r="I121" s="108"/>
      <c r="J121" s="10">
        <f>J122</f>
        <v>83</v>
      </c>
      <c r="K121" s="10">
        <f t="shared" ref="K121" si="95">K122</f>
        <v>0</v>
      </c>
      <c r="L121" s="10">
        <f t="shared" si="61"/>
        <v>0</v>
      </c>
    </row>
    <row r="122" spans="1:12" x14ac:dyDescent="0.2">
      <c r="A122" s="6" t="s">
        <v>90</v>
      </c>
      <c r="B122" s="67">
        <v>89</v>
      </c>
      <c r="C122" s="67">
        <v>1</v>
      </c>
      <c r="D122" s="67" t="s">
        <v>112</v>
      </c>
      <c r="E122" s="67" t="s">
        <v>121</v>
      </c>
      <c r="F122" s="67">
        <v>310</v>
      </c>
      <c r="G122" s="67" t="s">
        <v>17</v>
      </c>
      <c r="H122" s="67"/>
      <c r="I122" s="67"/>
      <c r="J122" s="10">
        <f>J123</f>
        <v>83</v>
      </c>
      <c r="K122" s="10">
        <f t="shared" ref="K122" si="96">K123</f>
        <v>0</v>
      </c>
      <c r="L122" s="10">
        <f t="shared" si="61"/>
        <v>0</v>
      </c>
    </row>
    <row r="123" spans="1:12" x14ac:dyDescent="0.2">
      <c r="A123" s="6" t="s">
        <v>91</v>
      </c>
      <c r="B123" s="67">
        <v>89</v>
      </c>
      <c r="C123" s="67">
        <v>1</v>
      </c>
      <c r="D123" s="67" t="s">
        <v>112</v>
      </c>
      <c r="E123" s="67" t="s">
        <v>121</v>
      </c>
      <c r="F123" s="67">
        <v>310</v>
      </c>
      <c r="G123" s="67" t="s">
        <v>17</v>
      </c>
      <c r="H123" s="67" t="s">
        <v>29</v>
      </c>
      <c r="I123" s="67"/>
      <c r="J123" s="10">
        <f>J124</f>
        <v>83</v>
      </c>
      <c r="K123" s="10">
        <f t="shared" ref="K123" si="97">K124</f>
        <v>0</v>
      </c>
      <c r="L123" s="10">
        <f t="shared" si="61"/>
        <v>0</v>
      </c>
    </row>
    <row r="124" spans="1:12" ht="48" customHeight="1" x14ac:dyDescent="0.2">
      <c r="A124" s="6" t="str">
        <f>$A$116</f>
        <v>Администрация Гузынского сельского поселения Большеберезниковского муниципального района Республики Мордовия</v>
      </c>
      <c r="B124" s="67">
        <v>89</v>
      </c>
      <c r="C124" s="67">
        <v>1</v>
      </c>
      <c r="D124" s="67" t="s">
        <v>112</v>
      </c>
      <c r="E124" s="67" t="s">
        <v>121</v>
      </c>
      <c r="F124" s="67">
        <v>310</v>
      </c>
      <c r="G124" s="67" t="s">
        <v>17</v>
      </c>
      <c r="H124" s="67" t="s">
        <v>29</v>
      </c>
      <c r="I124" s="67">
        <f>'Приложение 2'!$B$9</f>
        <v>912</v>
      </c>
      <c r="J124" s="10">
        <f>'Приложение 2'!K171</f>
        <v>83</v>
      </c>
      <c r="K124" s="10">
        <f>'Приложение 2'!L171</f>
        <v>0</v>
      </c>
      <c r="L124" s="10">
        <f t="shared" si="61"/>
        <v>0</v>
      </c>
    </row>
    <row r="125" spans="1:12" ht="24" hidden="1" x14ac:dyDescent="0.2">
      <c r="A125" s="9" t="str">
        <f>'Приложение 2'!$A$85</f>
        <v xml:space="preserve">Резервный фонд администрации Гузынского сельского поселения </v>
      </c>
      <c r="B125" s="67">
        <v>89</v>
      </c>
      <c r="C125" s="67">
        <v>1</v>
      </c>
      <c r="D125" s="67" t="s">
        <v>112</v>
      </c>
      <c r="E125" s="67" t="s">
        <v>117</v>
      </c>
      <c r="F125" s="67" t="s">
        <v>0</v>
      </c>
      <c r="G125" s="67"/>
      <c r="H125" s="67"/>
      <c r="I125" s="108"/>
      <c r="J125" s="10">
        <f>J126</f>
        <v>1</v>
      </c>
      <c r="K125" s="10">
        <f t="shared" ref="K125" si="98">K126</f>
        <v>0</v>
      </c>
      <c r="L125" s="10">
        <f t="shared" si="61"/>
        <v>0</v>
      </c>
    </row>
    <row r="126" spans="1:12" hidden="1" x14ac:dyDescent="0.2">
      <c r="A126" s="6" t="s">
        <v>56</v>
      </c>
      <c r="B126" s="67">
        <v>89</v>
      </c>
      <c r="C126" s="67">
        <v>1</v>
      </c>
      <c r="D126" s="67" t="s">
        <v>112</v>
      </c>
      <c r="E126" s="67" t="s">
        <v>117</v>
      </c>
      <c r="F126" s="67" t="s">
        <v>127</v>
      </c>
      <c r="G126" s="67"/>
      <c r="H126" s="67"/>
      <c r="I126" s="67"/>
      <c r="J126" s="10">
        <f>J127</f>
        <v>1</v>
      </c>
      <c r="K126" s="10">
        <f t="shared" ref="K126" si="99">K127</f>
        <v>0</v>
      </c>
      <c r="L126" s="10">
        <f t="shared" si="61"/>
        <v>0</v>
      </c>
    </row>
    <row r="127" spans="1:12" hidden="1" x14ac:dyDescent="0.2">
      <c r="A127" s="9" t="s">
        <v>31</v>
      </c>
      <c r="B127" s="67">
        <v>89</v>
      </c>
      <c r="C127" s="67">
        <v>1</v>
      </c>
      <c r="D127" s="67" t="s">
        <v>112</v>
      </c>
      <c r="E127" s="67" t="s">
        <v>117</v>
      </c>
      <c r="F127" s="67" t="s">
        <v>127</v>
      </c>
      <c r="G127" s="67" t="s">
        <v>29</v>
      </c>
      <c r="H127" s="67"/>
      <c r="I127" s="67"/>
      <c r="J127" s="10">
        <f>J128</f>
        <v>1</v>
      </c>
      <c r="K127" s="10">
        <f t="shared" ref="K127" si="100">K128</f>
        <v>0</v>
      </c>
      <c r="L127" s="10">
        <f t="shared" si="61"/>
        <v>0</v>
      </c>
    </row>
    <row r="128" spans="1:12" hidden="1" x14ac:dyDescent="0.2">
      <c r="A128" s="6" t="s">
        <v>64</v>
      </c>
      <c r="B128" s="67">
        <v>89</v>
      </c>
      <c r="C128" s="67">
        <v>1</v>
      </c>
      <c r="D128" s="67" t="s">
        <v>112</v>
      </c>
      <c r="E128" s="67" t="s">
        <v>117</v>
      </c>
      <c r="F128" s="67" t="s">
        <v>127</v>
      </c>
      <c r="G128" s="108" t="s">
        <v>29</v>
      </c>
      <c r="H128" s="108" t="s">
        <v>18</v>
      </c>
      <c r="I128" s="108"/>
      <c r="J128" s="10">
        <f>J129</f>
        <v>1</v>
      </c>
      <c r="K128" s="10">
        <f t="shared" ref="K128" si="101">K129</f>
        <v>0</v>
      </c>
      <c r="L128" s="10">
        <f t="shared" si="61"/>
        <v>0</v>
      </c>
    </row>
    <row r="129" spans="1:12" ht="48.75" hidden="1" customHeight="1" x14ac:dyDescent="0.2">
      <c r="A129" s="6" t="str">
        <f>$A$124</f>
        <v>Администрация Гузынского сельского поселения Большеберезниковского муниципального района Республики Мордовия</v>
      </c>
      <c r="B129" s="67">
        <v>89</v>
      </c>
      <c r="C129" s="67">
        <v>1</v>
      </c>
      <c r="D129" s="67" t="s">
        <v>112</v>
      </c>
      <c r="E129" s="67" t="s">
        <v>117</v>
      </c>
      <c r="F129" s="67" t="s">
        <v>127</v>
      </c>
      <c r="G129" s="67" t="s">
        <v>29</v>
      </c>
      <c r="H129" s="67" t="s">
        <v>18</v>
      </c>
      <c r="I129" s="67">
        <f>'Приложение 2'!$B$9</f>
        <v>912</v>
      </c>
      <c r="J129" s="10">
        <f>'Приложение 2'!K86</f>
        <v>1</v>
      </c>
      <c r="K129" s="10">
        <f>'Приложение 2'!L86</f>
        <v>0</v>
      </c>
      <c r="L129" s="10">
        <f t="shared" si="61"/>
        <v>0</v>
      </c>
    </row>
    <row r="130" spans="1:12" ht="24" hidden="1" x14ac:dyDescent="0.2">
      <c r="A130" s="6" t="s">
        <v>99</v>
      </c>
      <c r="B130" s="67" t="s">
        <v>109</v>
      </c>
      <c r="C130" s="67" t="s">
        <v>8</v>
      </c>
      <c r="D130" s="67" t="s">
        <v>112</v>
      </c>
      <c r="E130" s="67" t="s">
        <v>122</v>
      </c>
      <c r="F130" s="67"/>
      <c r="G130" s="67"/>
      <c r="H130" s="67"/>
      <c r="I130" s="67"/>
      <c r="J130" s="10">
        <f>J131</f>
        <v>0</v>
      </c>
      <c r="K130" s="10">
        <f t="shared" ref="K130" si="102">K131</f>
        <v>0</v>
      </c>
      <c r="L130" s="10" t="e">
        <f t="shared" si="61"/>
        <v>#DIV/0!</v>
      </c>
    </row>
    <row r="131" spans="1:12" ht="24" hidden="1" x14ac:dyDescent="0.2">
      <c r="A131" s="6" t="s">
        <v>100</v>
      </c>
      <c r="B131" s="67" t="s">
        <v>109</v>
      </c>
      <c r="C131" s="67" t="s">
        <v>8</v>
      </c>
      <c r="D131" s="67" t="s">
        <v>112</v>
      </c>
      <c r="E131" s="67" t="s">
        <v>122</v>
      </c>
      <c r="F131" s="67" t="s">
        <v>131</v>
      </c>
      <c r="G131" s="67"/>
      <c r="H131" s="67"/>
      <c r="I131" s="67"/>
      <c r="J131" s="10">
        <f>J132</f>
        <v>0</v>
      </c>
      <c r="K131" s="10">
        <f t="shared" ref="K131" si="103">K132</f>
        <v>0</v>
      </c>
      <c r="L131" s="10" t="e">
        <f t="shared" si="61"/>
        <v>#DIV/0!</v>
      </c>
    </row>
    <row r="132" spans="1:12" hidden="1" x14ac:dyDescent="0.2">
      <c r="A132" s="6" t="s">
        <v>101</v>
      </c>
      <c r="B132" s="67" t="s">
        <v>109</v>
      </c>
      <c r="C132" s="67" t="s">
        <v>8</v>
      </c>
      <c r="D132" s="67" t="s">
        <v>112</v>
      </c>
      <c r="E132" s="67" t="s">
        <v>122</v>
      </c>
      <c r="F132" s="67" t="s">
        <v>132</v>
      </c>
      <c r="G132" s="108"/>
      <c r="H132" s="108"/>
      <c r="I132" s="108"/>
      <c r="J132" s="10">
        <f>J133</f>
        <v>0</v>
      </c>
      <c r="K132" s="10">
        <f t="shared" ref="K132" si="104">K133</f>
        <v>0</v>
      </c>
      <c r="L132" s="10" t="e">
        <f t="shared" si="61"/>
        <v>#DIV/0!</v>
      </c>
    </row>
    <row r="133" spans="1:12" ht="24" hidden="1" x14ac:dyDescent="0.2">
      <c r="A133" s="6" t="s">
        <v>97</v>
      </c>
      <c r="B133" s="67" t="s">
        <v>109</v>
      </c>
      <c r="C133" s="67" t="s">
        <v>8</v>
      </c>
      <c r="D133" s="67" t="s">
        <v>112</v>
      </c>
      <c r="E133" s="67" t="s">
        <v>122</v>
      </c>
      <c r="F133" s="67" t="s">
        <v>132</v>
      </c>
      <c r="G133" s="112" t="s">
        <v>104</v>
      </c>
      <c r="H133" s="112"/>
      <c r="I133" s="108"/>
      <c r="J133" s="10">
        <f>J134</f>
        <v>0</v>
      </c>
      <c r="K133" s="10">
        <f t="shared" ref="K133" si="105">K134</f>
        <v>0</v>
      </c>
      <c r="L133" s="10" t="e">
        <f t="shared" si="61"/>
        <v>#DIV/0!</v>
      </c>
    </row>
    <row r="134" spans="1:12" ht="24" hidden="1" x14ac:dyDescent="0.2">
      <c r="A134" s="9" t="s">
        <v>98</v>
      </c>
      <c r="B134" s="67" t="s">
        <v>109</v>
      </c>
      <c r="C134" s="67" t="s">
        <v>8</v>
      </c>
      <c r="D134" s="67" t="s">
        <v>112</v>
      </c>
      <c r="E134" s="67" t="s">
        <v>122</v>
      </c>
      <c r="F134" s="67" t="s">
        <v>132</v>
      </c>
      <c r="G134" s="112" t="s">
        <v>104</v>
      </c>
      <c r="H134" s="112" t="s">
        <v>29</v>
      </c>
      <c r="I134" s="108"/>
      <c r="J134" s="10">
        <f>J135</f>
        <v>0</v>
      </c>
      <c r="K134" s="10">
        <f t="shared" ref="K134" si="106">K135</f>
        <v>0</v>
      </c>
      <c r="L134" s="10" t="e">
        <f t="shared" si="61"/>
        <v>#DIV/0!</v>
      </c>
    </row>
    <row r="135" spans="1:12" ht="46.5" hidden="1" customHeight="1" x14ac:dyDescent="0.2">
      <c r="A135" s="9" t="str">
        <f>$A$129</f>
        <v>Администрация Гузынского сельского поселения Большеберезниковского муниципального района Республики Мордовия</v>
      </c>
      <c r="B135" s="67" t="s">
        <v>109</v>
      </c>
      <c r="C135" s="67" t="s">
        <v>8</v>
      </c>
      <c r="D135" s="67" t="s">
        <v>112</v>
      </c>
      <c r="E135" s="67" t="s">
        <v>122</v>
      </c>
      <c r="F135" s="67" t="s">
        <v>132</v>
      </c>
      <c r="G135" s="67" t="s">
        <v>104</v>
      </c>
      <c r="H135" s="67" t="s">
        <v>29</v>
      </c>
      <c r="I135" s="67">
        <f>'Приложение 2'!$B$9</f>
        <v>912</v>
      </c>
      <c r="J135" s="10">
        <f>'Приложение 2'!K185</f>
        <v>0</v>
      </c>
      <c r="K135" s="10">
        <f>'Приложение 2'!L185</f>
        <v>0</v>
      </c>
      <c r="L135" s="10" t="e">
        <f t="shared" si="61"/>
        <v>#DIV/0!</v>
      </c>
    </row>
    <row r="136" spans="1:12" ht="228.75" customHeight="1" x14ac:dyDescent="0.2">
      <c r="A136" s="6" t="s">
        <v>142</v>
      </c>
      <c r="B136" s="67" t="s">
        <v>109</v>
      </c>
      <c r="C136" s="67" t="s">
        <v>8</v>
      </c>
      <c r="D136" s="67" t="s">
        <v>112</v>
      </c>
      <c r="E136" s="67" t="s">
        <v>120</v>
      </c>
      <c r="F136" s="67"/>
      <c r="G136" s="67"/>
      <c r="H136" s="67"/>
      <c r="I136" s="67"/>
      <c r="J136" s="10">
        <f>J137</f>
        <v>144.9</v>
      </c>
      <c r="K136" s="10">
        <f t="shared" ref="K136" si="107">K137</f>
        <v>46.9</v>
      </c>
      <c r="L136" s="10">
        <f t="shared" si="61"/>
        <v>32.367149758454104</v>
      </c>
    </row>
    <row r="137" spans="1:12" ht="24" x14ac:dyDescent="0.2">
      <c r="A137" s="6" t="s">
        <v>46</v>
      </c>
      <c r="B137" s="67" t="s">
        <v>109</v>
      </c>
      <c r="C137" s="67" t="s">
        <v>8</v>
      </c>
      <c r="D137" s="67" t="s">
        <v>112</v>
      </c>
      <c r="E137" s="67" t="s">
        <v>120</v>
      </c>
      <c r="F137" s="67">
        <v>200</v>
      </c>
      <c r="G137" s="67"/>
      <c r="H137" s="67"/>
      <c r="I137" s="67"/>
      <c r="J137" s="10">
        <f>J138</f>
        <v>144.9</v>
      </c>
      <c r="K137" s="10">
        <f t="shared" ref="K137" si="108">K138</f>
        <v>46.9</v>
      </c>
      <c r="L137" s="10">
        <f t="shared" si="61"/>
        <v>32.367149758454104</v>
      </c>
    </row>
    <row r="138" spans="1:12" ht="36" x14ac:dyDescent="0.2">
      <c r="A138" s="6" t="s">
        <v>47</v>
      </c>
      <c r="B138" s="67" t="s">
        <v>109</v>
      </c>
      <c r="C138" s="67" t="s">
        <v>8</v>
      </c>
      <c r="D138" s="67" t="s">
        <v>112</v>
      </c>
      <c r="E138" s="67" t="s">
        <v>120</v>
      </c>
      <c r="F138" s="67">
        <v>240</v>
      </c>
      <c r="G138" s="108"/>
      <c r="H138" s="108"/>
      <c r="I138" s="108"/>
      <c r="J138" s="10">
        <f>J139</f>
        <v>144.9</v>
      </c>
      <c r="K138" s="10">
        <f t="shared" ref="K138" si="109">K139</f>
        <v>46.9</v>
      </c>
      <c r="L138" s="10">
        <f t="shared" si="61"/>
        <v>32.367149758454104</v>
      </c>
    </row>
    <row r="139" spans="1:12" x14ac:dyDescent="0.2">
      <c r="A139" s="6" t="s">
        <v>77</v>
      </c>
      <c r="B139" s="67" t="s">
        <v>109</v>
      </c>
      <c r="C139" s="67" t="s">
        <v>8</v>
      </c>
      <c r="D139" s="67" t="s">
        <v>112</v>
      </c>
      <c r="E139" s="67" t="s">
        <v>120</v>
      </c>
      <c r="F139" s="67">
        <v>240</v>
      </c>
      <c r="G139" s="108" t="s">
        <v>103</v>
      </c>
      <c r="H139" s="108"/>
      <c r="I139" s="108"/>
      <c r="J139" s="10">
        <f>J140</f>
        <v>144.9</v>
      </c>
      <c r="K139" s="10">
        <f t="shared" ref="K139" si="110">K140</f>
        <v>46.9</v>
      </c>
      <c r="L139" s="10">
        <f t="shared" si="61"/>
        <v>32.367149758454104</v>
      </c>
    </row>
    <row r="140" spans="1:12" x14ac:dyDescent="0.2">
      <c r="A140" s="9" t="s">
        <v>78</v>
      </c>
      <c r="B140" s="67" t="s">
        <v>109</v>
      </c>
      <c r="C140" s="67" t="s">
        <v>8</v>
      </c>
      <c r="D140" s="67" t="s">
        <v>112</v>
      </c>
      <c r="E140" s="67" t="s">
        <v>120</v>
      </c>
      <c r="F140" s="67">
        <v>240</v>
      </c>
      <c r="G140" s="67" t="s">
        <v>103</v>
      </c>
      <c r="H140" s="108" t="s">
        <v>106</v>
      </c>
      <c r="I140" s="108"/>
      <c r="J140" s="10">
        <f>J141</f>
        <v>144.9</v>
      </c>
      <c r="K140" s="10">
        <f t="shared" ref="K140" si="111">K141</f>
        <v>46.9</v>
      </c>
      <c r="L140" s="10">
        <f t="shared" si="61"/>
        <v>32.367149758454104</v>
      </c>
    </row>
    <row r="141" spans="1:12" ht="47.25" customHeight="1" x14ac:dyDescent="0.2">
      <c r="A141" s="9" t="str">
        <f>$A$135</f>
        <v>Администрация Гузынского сельского поселения Большеберезниковского муниципального района Республики Мордовия</v>
      </c>
      <c r="B141" s="67" t="s">
        <v>109</v>
      </c>
      <c r="C141" s="67" t="s">
        <v>8</v>
      </c>
      <c r="D141" s="67" t="s">
        <v>112</v>
      </c>
      <c r="E141" s="67" t="s">
        <v>120</v>
      </c>
      <c r="F141" s="67">
        <v>240</v>
      </c>
      <c r="G141" s="67" t="s">
        <v>103</v>
      </c>
      <c r="H141" s="112" t="s">
        <v>106</v>
      </c>
      <c r="I141" s="112">
        <f>'Приложение 2'!$B$9</f>
        <v>912</v>
      </c>
      <c r="J141" s="10">
        <f>'Приложение 2'!K120</f>
        <v>144.9</v>
      </c>
      <c r="K141" s="10">
        <f>'Приложение 2'!L120</f>
        <v>46.9</v>
      </c>
      <c r="L141" s="10">
        <f t="shared" ref="L141:L159" si="112">K141/J141*100</f>
        <v>32.367149758454104</v>
      </c>
    </row>
    <row r="142" spans="1:12" s="202" customFormat="1" ht="63.75" customHeight="1" x14ac:dyDescent="0.2">
      <c r="A142" s="6" t="s">
        <v>40</v>
      </c>
      <c r="B142" s="67" t="s">
        <v>109</v>
      </c>
      <c r="C142" s="67" t="s">
        <v>8</v>
      </c>
      <c r="D142" s="67" t="s">
        <v>112</v>
      </c>
      <c r="E142" s="67" t="s">
        <v>114</v>
      </c>
      <c r="F142" s="67"/>
      <c r="G142" s="67"/>
      <c r="H142" s="67"/>
      <c r="I142" s="67"/>
      <c r="J142" s="10">
        <f>J143</f>
        <v>41.6</v>
      </c>
      <c r="K142" s="10">
        <f t="shared" ref="K142:K146" si="113">K143</f>
        <v>41.6</v>
      </c>
      <c r="L142" s="10">
        <f t="shared" si="112"/>
        <v>100</v>
      </c>
    </row>
    <row r="143" spans="1:12" s="202" customFormat="1" ht="25.5" customHeight="1" x14ac:dyDescent="0.2">
      <c r="A143" s="6" t="s">
        <v>46</v>
      </c>
      <c r="B143" s="67" t="s">
        <v>109</v>
      </c>
      <c r="C143" s="67" t="s">
        <v>8</v>
      </c>
      <c r="D143" s="67" t="s">
        <v>112</v>
      </c>
      <c r="E143" s="67" t="s">
        <v>114</v>
      </c>
      <c r="F143" s="67">
        <v>200</v>
      </c>
      <c r="G143" s="67"/>
      <c r="H143" s="67"/>
      <c r="I143" s="67"/>
      <c r="J143" s="10">
        <f>J144</f>
        <v>41.6</v>
      </c>
      <c r="K143" s="10">
        <f t="shared" si="113"/>
        <v>41.6</v>
      </c>
      <c r="L143" s="10">
        <f t="shared" si="112"/>
        <v>100</v>
      </c>
    </row>
    <row r="144" spans="1:12" s="202" customFormat="1" ht="39.75" customHeight="1" x14ac:dyDescent="0.2">
      <c r="A144" s="6" t="s">
        <v>47</v>
      </c>
      <c r="B144" s="67" t="s">
        <v>109</v>
      </c>
      <c r="C144" s="67" t="s">
        <v>8</v>
      </c>
      <c r="D144" s="67" t="s">
        <v>112</v>
      </c>
      <c r="E144" s="67" t="s">
        <v>114</v>
      </c>
      <c r="F144" s="67">
        <v>240</v>
      </c>
      <c r="G144" s="108"/>
      <c r="H144" s="108"/>
      <c r="I144" s="108"/>
      <c r="J144" s="10">
        <f>J145</f>
        <v>41.6</v>
      </c>
      <c r="K144" s="10">
        <f t="shared" si="113"/>
        <v>41.6</v>
      </c>
      <c r="L144" s="10">
        <f t="shared" si="112"/>
        <v>100</v>
      </c>
    </row>
    <row r="145" spans="1:12" s="202" customFormat="1" ht="14.25" customHeight="1" x14ac:dyDescent="0.2">
      <c r="A145" s="6" t="s">
        <v>77</v>
      </c>
      <c r="B145" s="67" t="s">
        <v>109</v>
      </c>
      <c r="C145" s="67" t="s">
        <v>8</v>
      </c>
      <c r="D145" s="67" t="s">
        <v>112</v>
      </c>
      <c r="E145" s="67" t="s">
        <v>114</v>
      </c>
      <c r="F145" s="67">
        <v>240</v>
      </c>
      <c r="G145" s="108" t="s">
        <v>103</v>
      </c>
      <c r="H145" s="108"/>
      <c r="I145" s="108"/>
      <c r="J145" s="10">
        <f>J146</f>
        <v>41.6</v>
      </c>
      <c r="K145" s="10">
        <f t="shared" si="113"/>
        <v>41.6</v>
      </c>
      <c r="L145" s="10">
        <f t="shared" si="112"/>
        <v>100</v>
      </c>
    </row>
    <row r="146" spans="1:12" s="202" customFormat="1" ht="14.25" customHeight="1" x14ac:dyDescent="0.2">
      <c r="A146" s="9" t="s">
        <v>78</v>
      </c>
      <c r="B146" s="67" t="s">
        <v>109</v>
      </c>
      <c r="C146" s="67" t="s">
        <v>8</v>
      </c>
      <c r="D146" s="67" t="s">
        <v>112</v>
      </c>
      <c r="E146" s="67" t="s">
        <v>114</v>
      </c>
      <c r="F146" s="67">
        <v>240</v>
      </c>
      <c r="G146" s="67" t="s">
        <v>103</v>
      </c>
      <c r="H146" s="108" t="s">
        <v>106</v>
      </c>
      <c r="I146" s="108"/>
      <c r="J146" s="10">
        <f>J147</f>
        <v>41.6</v>
      </c>
      <c r="K146" s="10">
        <f t="shared" si="113"/>
        <v>41.6</v>
      </c>
      <c r="L146" s="10">
        <f t="shared" si="112"/>
        <v>100</v>
      </c>
    </row>
    <row r="147" spans="1:12" s="202" customFormat="1" ht="47.25" customHeight="1" x14ac:dyDescent="0.2">
      <c r="A147" s="9" t="str">
        <f>$A$135</f>
        <v>Администрация Гузынского сельского поселения Большеберезниковского муниципального района Республики Мордовия</v>
      </c>
      <c r="B147" s="67" t="s">
        <v>109</v>
      </c>
      <c r="C147" s="67" t="s">
        <v>8</v>
      </c>
      <c r="D147" s="67" t="s">
        <v>112</v>
      </c>
      <c r="E147" s="67" t="s">
        <v>114</v>
      </c>
      <c r="F147" s="67">
        <v>240</v>
      </c>
      <c r="G147" s="67" t="s">
        <v>103</v>
      </c>
      <c r="H147" s="112" t="s">
        <v>106</v>
      </c>
      <c r="I147" s="112">
        <f>'Приложение 2'!$B$9</f>
        <v>912</v>
      </c>
      <c r="J147" s="10">
        <f>'Приложение 2'!K174</f>
        <v>41.6</v>
      </c>
      <c r="K147" s="10">
        <f>'Приложение 2'!L174</f>
        <v>41.6</v>
      </c>
      <c r="L147" s="10">
        <f t="shared" ref="L147" si="114">K147/J147*100</f>
        <v>100</v>
      </c>
    </row>
    <row r="148" spans="1:12" ht="60" x14ac:dyDescent="0.2">
      <c r="A148" s="6" t="s">
        <v>141</v>
      </c>
      <c r="B148" s="67" t="s">
        <v>109</v>
      </c>
      <c r="C148" s="67" t="s">
        <v>8</v>
      </c>
      <c r="D148" s="67" t="s">
        <v>112</v>
      </c>
      <c r="E148" s="67" t="s">
        <v>119</v>
      </c>
      <c r="F148" s="67"/>
      <c r="G148" s="67"/>
      <c r="H148" s="67"/>
      <c r="I148" s="67"/>
      <c r="J148" s="10">
        <f>J149+J154</f>
        <v>109.3</v>
      </c>
      <c r="K148" s="10">
        <f t="shared" ref="K148" si="115">K149+K154</f>
        <v>75.3</v>
      </c>
      <c r="L148" s="10">
        <f t="shared" si="112"/>
        <v>68.892955169258911</v>
      </c>
    </row>
    <row r="149" spans="1:12" ht="72" x14ac:dyDescent="0.2">
      <c r="A149" s="6" t="s">
        <v>34</v>
      </c>
      <c r="B149" s="67" t="s">
        <v>109</v>
      </c>
      <c r="C149" s="67" t="s">
        <v>8</v>
      </c>
      <c r="D149" s="67" t="s">
        <v>112</v>
      </c>
      <c r="E149" s="67" t="s">
        <v>119</v>
      </c>
      <c r="F149" s="67">
        <v>100</v>
      </c>
      <c r="G149" s="108"/>
      <c r="H149" s="108"/>
      <c r="I149" s="108"/>
      <c r="J149" s="10">
        <f>J150</f>
        <v>105</v>
      </c>
      <c r="K149" s="10">
        <f t="shared" ref="K149" si="116">K150</f>
        <v>75.3</v>
      </c>
      <c r="L149" s="10">
        <f t="shared" si="112"/>
        <v>71.714285714285708</v>
      </c>
    </row>
    <row r="150" spans="1:12" ht="36" x14ac:dyDescent="0.2">
      <c r="A150" s="6" t="s">
        <v>35</v>
      </c>
      <c r="B150" s="67" t="s">
        <v>109</v>
      </c>
      <c r="C150" s="67" t="s">
        <v>8</v>
      </c>
      <c r="D150" s="67" t="s">
        <v>112</v>
      </c>
      <c r="E150" s="67" t="s">
        <v>119</v>
      </c>
      <c r="F150" s="67">
        <v>120</v>
      </c>
      <c r="G150" s="67"/>
      <c r="H150" s="67"/>
      <c r="I150" s="67"/>
      <c r="J150" s="10">
        <f>J151</f>
        <v>105</v>
      </c>
      <c r="K150" s="10">
        <f t="shared" ref="K150" si="117">K151</f>
        <v>75.3</v>
      </c>
      <c r="L150" s="10">
        <f t="shared" si="112"/>
        <v>71.714285714285708</v>
      </c>
    </row>
    <row r="151" spans="1:12" x14ac:dyDescent="0.2">
      <c r="A151" s="6" t="s">
        <v>74</v>
      </c>
      <c r="B151" s="67" t="s">
        <v>109</v>
      </c>
      <c r="C151" s="67" t="s">
        <v>8</v>
      </c>
      <c r="D151" s="67" t="s">
        <v>112</v>
      </c>
      <c r="E151" s="67" t="s">
        <v>119</v>
      </c>
      <c r="F151" s="67">
        <v>120</v>
      </c>
      <c r="G151" s="108" t="s">
        <v>30</v>
      </c>
      <c r="H151" s="108"/>
      <c r="I151" s="108"/>
      <c r="J151" s="10">
        <f>J152</f>
        <v>105</v>
      </c>
      <c r="K151" s="10">
        <f t="shared" ref="K151" si="118">K152</f>
        <v>75.3</v>
      </c>
      <c r="L151" s="10">
        <f t="shared" si="112"/>
        <v>71.714285714285708</v>
      </c>
    </row>
    <row r="152" spans="1:12" ht="24" x14ac:dyDescent="0.2">
      <c r="A152" s="6" t="s">
        <v>75</v>
      </c>
      <c r="B152" s="67" t="s">
        <v>109</v>
      </c>
      <c r="C152" s="67" t="s">
        <v>8</v>
      </c>
      <c r="D152" s="67" t="s">
        <v>112</v>
      </c>
      <c r="E152" s="67" t="s">
        <v>119</v>
      </c>
      <c r="F152" s="67">
        <v>120</v>
      </c>
      <c r="G152" s="67" t="s">
        <v>30</v>
      </c>
      <c r="H152" s="67" t="s">
        <v>105</v>
      </c>
      <c r="I152" s="108"/>
      <c r="J152" s="10">
        <f>J153</f>
        <v>105</v>
      </c>
      <c r="K152" s="10">
        <f t="shared" ref="K152" si="119">K153</f>
        <v>75.3</v>
      </c>
      <c r="L152" s="10">
        <f t="shared" si="112"/>
        <v>71.714285714285708</v>
      </c>
    </row>
    <row r="153" spans="1:12" ht="48" customHeight="1" x14ac:dyDescent="0.2">
      <c r="A153" s="9" t="str">
        <f>$A$141</f>
        <v>Администрация Гузынского сельского поселения Большеберезниковского муниципального района Республики Мордовия</v>
      </c>
      <c r="B153" s="67" t="s">
        <v>109</v>
      </c>
      <c r="C153" s="67" t="s">
        <v>8</v>
      </c>
      <c r="D153" s="67" t="s">
        <v>112</v>
      </c>
      <c r="E153" s="67" t="s">
        <v>119</v>
      </c>
      <c r="F153" s="67">
        <v>120</v>
      </c>
      <c r="G153" s="67" t="s">
        <v>30</v>
      </c>
      <c r="H153" s="67" t="s">
        <v>105</v>
      </c>
      <c r="I153" s="67">
        <f>'Приложение 2'!$B$9</f>
        <v>912</v>
      </c>
      <c r="J153" s="10">
        <f>'Приложение 2'!K103</f>
        <v>105</v>
      </c>
      <c r="K153" s="10">
        <f>'Приложение 2'!L103</f>
        <v>75.3</v>
      </c>
      <c r="L153" s="10">
        <f t="shared" si="112"/>
        <v>71.714285714285708</v>
      </c>
    </row>
    <row r="154" spans="1:12" ht="24" x14ac:dyDescent="0.2">
      <c r="A154" s="9" t="s">
        <v>46</v>
      </c>
      <c r="B154" s="67" t="s">
        <v>109</v>
      </c>
      <c r="C154" s="67" t="s">
        <v>8</v>
      </c>
      <c r="D154" s="67" t="s">
        <v>112</v>
      </c>
      <c r="E154" s="67" t="s">
        <v>119</v>
      </c>
      <c r="F154" s="67">
        <v>200</v>
      </c>
      <c r="G154" s="67"/>
      <c r="H154" s="67"/>
      <c r="I154" s="108"/>
      <c r="J154" s="10">
        <f>J155</f>
        <v>4.3</v>
      </c>
      <c r="K154" s="10">
        <f t="shared" ref="K154" si="120">K155</f>
        <v>0</v>
      </c>
      <c r="L154" s="10">
        <f t="shared" si="112"/>
        <v>0</v>
      </c>
    </row>
    <row r="155" spans="1:12" ht="36" x14ac:dyDescent="0.2">
      <c r="A155" s="6" t="s">
        <v>47</v>
      </c>
      <c r="B155" s="67" t="s">
        <v>109</v>
      </c>
      <c r="C155" s="67" t="s">
        <v>8</v>
      </c>
      <c r="D155" s="67" t="s">
        <v>112</v>
      </c>
      <c r="E155" s="67" t="s">
        <v>119</v>
      </c>
      <c r="F155" s="67">
        <v>240</v>
      </c>
      <c r="G155" s="67"/>
      <c r="H155" s="67"/>
      <c r="I155" s="67"/>
      <c r="J155" s="10">
        <f>J156</f>
        <v>4.3</v>
      </c>
      <c r="K155" s="10">
        <f>K156</f>
        <v>0</v>
      </c>
      <c r="L155" s="10">
        <f t="shared" si="112"/>
        <v>0</v>
      </c>
    </row>
    <row r="156" spans="1:12" x14ac:dyDescent="0.2">
      <c r="A156" s="9" t="s">
        <v>74</v>
      </c>
      <c r="B156" s="67" t="s">
        <v>109</v>
      </c>
      <c r="C156" s="67" t="s">
        <v>8</v>
      </c>
      <c r="D156" s="67" t="s">
        <v>112</v>
      </c>
      <c r="E156" s="67" t="s">
        <v>119</v>
      </c>
      <c r="F156" s="67">
        <v>240</v>
      </c>
      <c r="G156" s="67" t="s">
        <v>30</v>
      </c>
      <c r="H156" s="67"/>
      <c r="I156" s="108"/>
      <c r="J156" s="10">
        <f>J157</f>
        <v>4.3</v>
      </c>
      <c r="K156" s="10">
        <f t="shared" ref="K156" si="121">K157</f>
        <v>0</v>
      </c>
      <c r="L156" s="10">
        <f t="shared" si="112"/>
        <v>0</v>
      </c>
    </row>
    <row r="157" spans="1:12" ht="24" x14ac:dyDescent="0.2">
      <c r="A157" s="6" t="s">
        <v>75</v>
      </c>
      <c r="B157" s="67" t="s">
        <v>109</v>
      </c>
      <c r="C157" s="67" t="s">
        <v>8</v>
      </c>
      <c r="D157" s="67" t="s">
        <v>112</v>
      </c>
      <c r="E157" s="67" t="s">
        <v>119</v>
      </c>
      <c r="F157" s="67">
        <v>240</v>
      </c>
      <c r="G157" s="67" t="s">
        <v>30</v>
      </c>
      <c r="H157" s="67" t="s">
        <v>105</v>
      </c>
      <c r="I157" s="67"/>
      <c r="J157" s="10">
        <f>J158</f>
        <v>4.3</v>
      </c>
      <c r="K157" s="10">
        <f>K158</f>
        <v>0</v>
      </c>
      <c r="L157" s="10">
        <f t="shared" si="112"/>
        <v>0</v>
      </c>
    </row>
    <row r="158" spans="1:12" ht="55.5" customHeight="1" x14ac:dyDescent="0.2">
      <c r="A158" s="9" t="str">
        <f>$A$153</f>
        <v>Администрация Гузынского сельского поселения Большеберезниковского муниципального района Республики Мордовия</v>
      </c>
      <c r="B158" s="67" t="s">
        <v>109</v>
      </c>
      <c r="C158" s="67" t="s">
        <v>8</v>
      </c>
      <c r="D158" s="67" t="s">
        <v>112</v>
      </c>
      <c r="E158" s="67" t="s">
        <v>119</v>
      </c>
      <c r="F158" s="67">
        <v>240</v>
      </c>
      <c r="G158" s="67" t="s">
        <v>30</v>
      </c>
      <c r="H158" s="112" t="s">
        <v>105</v>
      </c>
      <c r="I158" s="112">
        <f>'Приложение 2'!$B$9</f>
        <v>912</v>
      </c>
      <c r="J158" s="10">
        <f>'Приложение 2'!K109</f>
        <v>4.3</v>
      </c>
      <c r="K158" s="10">
        <f>'Приложение 2'!L109</f>
        <v>0</v>
      </c>
      <c r="L158" s="10">
        <f t="shared" si="112"/>
        <v>0</v>
      </c>
    </row>
    <row r="159" spans="1:12" s="191" customFormat="1" ht="41.25" hidden="1" customHeight="1" x14ac:dyDescent="0.2">
      <c r="A159" s="9" t="s">
        <v>246</v>
      </c>
      <c r="B159" s="67" t="s">
        <v>109</v>
      </c>
      <c r="C159" s="67" t="s">
        <v>8</v>
      </c>
      <c r="D159" s="67" t="s">
        <v>112</v>
      </c>
      <c r="E159" s="67" t="s">
        <v>245</v>
      </c>
      <c r="F159" s="67"/>
      <c r="G159" s="67"/>
      <c r="H159" s="112"/>
      <c r="I159" s="112"/>
      <c r="J159" s="10">
        <f>J160</f>
        <v>0</v>
      </c>
      <c r="K159" s="10">
        <f>K160</f>
        <v>0</v>
      </c>
      <c r="L159" s="10" t="e">
        <f t="shared" si="112"/>
        <v>#DIV/0!</v>
      </c>
    </row>
    <row r="160" spans="1:12" ht="24" hidden="1" x14ac:dyDescent="0.2">
      <c r="A160" s="9" t="s">
        <v>46</v>
      </c>
      <c r="B160" s="67" t="s">
        <v>109</v>
      </c>
      <c r="C160" s="67" t="s">
        <v>8</v>
      </c>
      <c r="D160" s="67" t="s">
        <v>112</v>
      </c>
      <c r="E160" s="67" t="s">
        <v>245</v>
      </c>
      <c r="F160" s="67">
        <v>200</v>
      </c>
      <c r="G160" s="67"/>
      <c r="H160" s="67"/>
      <c r="I160" s="108"/>
      <c r="J160" s="10">
        <f>J161</f>
        <v>0</v>
      </c>
      <c r="K160" s="10">
        <f t="shared" ref="K160" si="122">K161</f>
        <v>0</v>
      </c>
      <c r="L160" s="10" t="e">
        <f t="shared" ref="L160:L164" si="123">K160/J160*100</f>
        <v>#DIV/0!</v>
      </c>
    </row>
    <row r="161" spans="1:12" ht="36" hidden="1" x14ac:dyDescent="0.2">
      <c r="A161" s="6" t="s">
        <v>47</v>
      </c>
      <c r="B161" s="67" t="s">
        <v>109</v>
      </c>
      <c r="C161" s="67" t="s">
        <v>8</v>
      </c>
      <c r="D161" s="67" t="s">
        <v>112</v>
      </c>
      <c r="E161" s="67" t="s">
        <v>245</v>
      </c>
      <c r="F161" s="67">
        <v>240</v>
      </c>
      <c r="G161" s="67"/>
      <c r="H161" s="67"/>
      <c r="I161" s="67"/>
      <c r="J161" s="10">
        <f>J162</f>
        <v>0</v>
      </c>
      <c r="K161" s="10">
        <f>K162</f>
        <v>0</v>
      </c>
      <c r="L161" s="10" t="e">
        <f t="shared" si="123"/>
        <v>#DIV/0!</v>
      </c>
    </row>
    <row r="162" spans="1:12" hidden="1" x14ac:dyDescent="0.2">
      <c r="A162" s="9" t="s">
        <v>79</v>
      </c>
      <c r="B162" s="67" t="s">
        <v>109</v>
      </c>
      <c r="C162" s="67" t="s">
        <v>8</v>
      </c>
      <c r="D162" s="67" t="s">
        <v>112</v>
      </c>
      <c r="E162" s="67" t="s">
        <v>245</v>
      </c>
      <c r="F162" s="67">
        <v>240</v>
      </c>
      <c r="G162" s="67" t="s">
        <v>107</v>
      </c>
      <c r="H162" s="67"/>
      <c r="I162" s="108"/>
      <c r="J162" s="10">
        <f>J163</f>
        <v>0</v>
      </c>
      <c r="K162" s="10">
        <f t="shared" ref="K162" si="124">K163</f>
        <v>0</v>
      </c>
      <c r="L162" s="10" t="e">
        <f t="shared" si="123"/>
        <v>#DIV/0!</v>
      </c>
    </row>
    <row r="163" spans="1:12" hidden="1" x14ac:dyDescent="0.2">
      <c r="A163" s="6" t="s">
        <v>80</v>
      </c>
      <c r="B163" s="67" t="s">
        <v>109</v>
      </c>
      <c r="C163" s="67" t="s">
        <v>8</v>
      </c>
      <c r="D163" s="67" t="s">
        <v>112</v>
      </c>
      <c r="E163" s="67" t="s">
        <v>245</v>
      </c>
      <c r="F163" s="67">
        <v>240</v>
      </c>
      <c r="G163" s="67" t="s">
        <v>107</v>
      </c>
      <c r="H163" s="67" t="s">
        <v>105</v>
      </c>
      <c r="I163" s="67"/>
      <c r="J163" s="10">
        <f>J164</f>
        <v>0</v>
      </c>
      <c r="K163" s="10">
        <f>K164</f>
        <v>0</v>
      </c>
      <c r="L163" s="10" t="e">
        <f t="shared" si="123"/>
        <v>#DIV/0!</v>
      </c>
    </row>
    <row r="164" spans="1:12" ht="48" hidden="1" x14ac:dyDescent="0.2">
      <c r="A164" s="9" t="str">
        <f>$A$153</f>
        <v>Администрация Гузынского сельского поселения Большеберезниковского муниципального района Республики Мордовия</v>
      </c>
      <c r="B164" s="67" t="s">
        <v>109</v>
      </c>
      <c r="C164" s="67" t="s">
        <v>8</v>
      </c>
      <c r="D164" s="67" t="s">
        <v>112</v>
      </c>
      <c r="E164" s="67" t="s">
        <v>245</v>
      </c>
      <c r="F164" s="67">
        <v>240</v>
      </c>
      <c r="G164" s="67" t="s">
        <v>107</v>
      </c>
      <c r="H164" s="112" t="s">
        <v>105</v>
      </c>
      <c r="I164" s="112">
        <f>'Приложение 2'!$B$9</f>
        <v>912</v>
      </c>
      <c r="J164" s="10">
        <f>'Приложение 2'!K162</f>
        <v>0</v>
      </c>
      <c r="K164" s="10">
        <f>'Приложение 2'!L162</f>
        <v>0</v>
      </c>
      <c r="L164" s="10" t="e">
        <f t="shared" si="123"/>
        <v>#DIV/0!</v>
      </c>
    </row>
  </sheetData>
  <mergeCells count="11">
    <mergeCell ref="I1:L1"/>
    <mergeCell ref="I2:L2"/>
    <mergeCell ref="A3:L3"/>
    <mergeCell ref="I4:L4"/>
    <mergeCell ref="A5:A6"/>
    <mergeCell ref="B5:E6"/>
    <mergeCell ref="F5:F6"/>
    <mergeCell ref="G5:G6"/>
    <mergeCell ref="H5:H6"/>
    <mergeCell ref="I5:I6"/>
    <mergeCell ref="J5:L5"/>
  </mergeCells>
  <pageMargins left="0.43307089999999998" right="0.2362205" top="0.70275589999999999" bottom="1.220866" header="0.3" footer="0.3"/>
  <pageSetup paperSize="9" scale="82" orientation="portrait" r:id="rId1"/>
  <headerFooter>
    <oddHeader>&amp;C&amp;P</oddHeader>
  </headerFooter>
  <rowBreaks count="1" manualBreakCount="1">
    <brk id="136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topLeftCell="A7" zoomScale="90" zoomScaleSheetLayoutView="90" workbookViewId="0">
      <selection activeCell="B29" sqref="B29"/>
    </sheetView>
  </sheetViews>
  <sheetFormatPr defaultRowHeight="12.75" x14ac:dyDescent="0.2"/>
  <cols>
    <col min="1" max="1" width="37.1640625" style="29" customWidth="1"/>
    <col min="2" max="2" width="70.5" style="29" customWidth="1"/>
    <col min="3" max="3" width="18.6640625" style="29" bestFit="1" customWidth="1"/>
    <col min="4" max="4" width="19.33203125" style="29" customWidth="1"/>
    <col min="5" max="5" width="18" style="29" customWidth="1"/>
    <col min="6" max="6" width="24" style="29" customWidth="1"/>
    <col min="7" max="7" width="17.33203125" style="29" customWidth="1"/>
    <col min="8" max="8" width="17.5" style="29" customWidth="1"/>
    <col min="9" max="9" width="17" style="29" bestFit="1" customWidth="1"/>
    <col min="10" max="256" width="9.33203125" style="29"/>
    <col min="257" max="257" width="37.1640625" style="29" customWidth="1"/>
    <col min="258" max="258" width="70.5" style="29" customWidth="1"/>
    <col min="259" max="259" width="18.6640625" style="29" bestFit="1" customWidth="1"/>
    <col min="260" max="260" width="20.5" style="29" customWidth="1"/>
    <col min="261" max="261" width="18" style="29" customWidth="1"/>
    <col min="262" max="262" width="24" style="29" customWidth="1"/>
    <col min="263" max="263" width="17.33203125" style="29" customWidth="1"/>
    <col min="264" max="264" width="17.5" style="29" customWidth="1"/>
    <col min="265" max="265" width="17" style="29" bestFit="1" customWidth="1"/>
    <col min="266" max="512" width="9.33203125" style="29"/>
    <col min="513" max="513" width="37.1640625" style="29" customWidth="1"/>
    <col min="514" max="514" width="70.5" style="29" customWidth="1"/>
    <col min="515" max="515" width="18.6640625" style="29" bestFit="1" customWidth="1"/>
    <col min="516" max="516" width="20.5" style="29" customWidth="1"/>
    <col min="517" max="517" width="18" style="29" customWidth="1"/>
    <col min="518" max="518" width="24" style="29" customWidth="1"/>
    <col min="519" max="519" width="17.33203125" style="29" customWidth="1"/>
    <col min="520" max="520" width="17.5" style="29" customWidth="1"/>
    <col min="521" max="521" width="17" style="29" bestFit="1" customWidth="1"/>
    <col min="522" max="768" width="9.33203125" style="29"/>
    <col min="769" max="769" width="37.1640625" style="29" customWidth="1"/>
    <col min="770" max="770" width="70.5" style="29" customWidth="1"/>
    <col min="771" max="771" width="18.6640625" style="29" bestFit="1" customWidth="1"/>
    <col min="772" max="772" width="20.5" style="29" customWidth="1"/>
    <col min="773" max="773" width="18" style="29" customWidth="1"/>
    <col min="774" max="774" width="24" style="29" customWidth="1"/>
    <col min="775" max="775" width="17.33203125" style="29" customWidth="1"/>
    <col min="776" max="776" width="17.5" style="29" customWidth="1"/>
    <col min="777" max="777" width="17" style="29" bestFit="1" customWidth="1"/>
    <col min="778" max="1024" width="9.33203125" style="29"/>
    <col min="1025" max="1025" width="37.1640625" style="29" customWidth="1"/>
    <col min="1026" max="1026" width="70.5" style="29" customWidth="1"/>
    <col min="1027" max="1027" width="18.6640625" style="29" bestFit="1" customWidth="1"/>
    <col min="1028" max="1028" width="20.5" style="29" customWidth="1"/>
    <col min="1029" max="1029" width="18" style="29" customWidth="1"/>
    <col min="1030" max="1030" width="24" style="29" customWidth="1"/>
    <col min="1031" max="1031" width="17.33203125" style="29" customWidth="1"/>
    <col min="1032" max="1032" width="17.5" style="29" customWidth="1"/>
    <col min="1033" max="1033" width="17" style="29" bestFit="1" customWidth="1"/>
    <col min="1034" max="1280" width="9.33203125" style="29"/>
    <col min="1281" max="1281" width="37.1640625" style="29" customWidth="1"/>
    <col min="1282" max="1282" width="70.5" style="29" customWidth="1"/>
    <col min="1283" max="1283" width="18.6640625" style="29" bestFit="1" customWidth="1"/>
    <col min="1284" max="1284" width="20.5" style="29" customWidth="1"/>
    <col min="1285" max="1285" width="18" style="29" customWidth="1"/>
    <col min="1286" max="1286" width="24" style="29" customWidth="1"/>
    <col min="1287" max="1287" width="17.33203125" style="29" customWidth="1"/>
    <col min="1288" max="1288" width="17.5" style="29" customWidth="1"/>
    <col min="1289" max="1289" width="17" style="29" bestFit="1" customWidth="1"/>
    <col min="1290" max="1536" width="9.33203125" style="29"/>
    <col min="1537" max="1537" width="37.1640625" style="29" customWidth="1"/>
    <col min="1538" max="1538" width="70.5" style="29" customWidth="1"/>
    <col min="1539" max="1539" width="18.6640625" style="29" bestFit="1" customWidth="1"/>
    <col min="1540" max="1540" width="20.5" style="29" customWidth="1"/>
    <col min="1541" max="1541" width="18" style="29" customWidth="1"/>
    <col min="1542" max="1542" width="24" style="29" customWidth="1"/>
    <col min="1543" max="1543" width="17.33203125" style="29" customWidth="1"/>
    <col min="1544" max="1544" width="17.5" style="29" customWidth="1"/>
    <col min="1545" max="1545" width="17" style="29" bestFit="1" customWidth="1"/>
    <col min="1546" max="1792" width="9.33203125" style="29"/>
    <col min="1793" max="1793" width="37.1640625" style="29" customWidth="1"/>
    <col min="1794" max="1794" width="70.5" style="29" customWidth="1"/>
    <col min="1795" max="1795" width="18.6640625" style="29" bestFit="1" customWidth="1"/>
    <col min="1796" max="1796" width="20.5" style="29" customWidth="1"/>
    <col min="1797" max="1797" width="18" style="29" customWidth="1"/>
    <col min="1798" max="1798" width="24" style="29" customWidth="1"/>
    <col min="1799" max="1799" width="17.33203125" style="29" customWidth="1"/>
    <col min="1800" max="1800" width="17.5" style="29" customWidth="1"/>
    <col min="1801" max="1801" width="17" style="29" bestFit="1" customWidth="1"/>
    <col min="1802" max="2048" width="9.33203125" style="29"/>
    <col min="2049" max="2049" width="37.1640625" style="29" customWidth="1"/>
    <col min="2050" max="2050" width="70.5" style="29" customWidth="1"/>
    <col min="2051" max="2051" width="18.6640625" style="29" bestFit="1" customWidth="1"/>
    <col min="2052" max="2052" width="20.5" style="29" customWidth="1"/>
    <col min="2053" max="2053" width="18" style="29" customWidth="1"/>
    <col min="2054" max="2054" width="24" style="29" customWidth="1"/>
    <col min="2055" max="2055" width="17.33203125" style="29" customWidth="1"/>
    <col min="2056" max="2056" width="17.5" style="29" customWidth="1"/>
    <col min="2057" max="2057" width="17" style="29" bestFit="1" customWidth="1"/>
    <col min="2058" max="2304" width="9.33203125" style="29"/>
    <col min="2305" max="2305" width="37.1640625" style="29" customWidth="1"/>
    <col min="2306" max="2306" width="70.5" style="29" customWidth="1"/>
    <col min="2307" max="2307" width="18.6640625" style="29" bestFit="1" customWidth="1"/>
    <col min="2308" max="2308" width="20.5" style="29" customWidth="1"/>
    <col min="2309" max="2309" width="18" style="29" customWidth="1"/>
    <col min="2310" max="2310" width="24" style="29" customWidth="1"/>
    <col min="2311" max="2311" width="17.33203125" style="29" customWidth="1"/>
    <col min="2312" max="2312" width="17.5" style="29" customWidth="1"/>
    <col min="2313" max="2313" width="17" style="29" bestFit="1" customWidth="1"/>
    <col min="2314" max="2560" width="9.33203125" style="29"/>
    <col min="2561" max="2561" width="37.1640625" style="29" customWidth="1"/>
    <col min="2562" max="2562" width="70.5" style="29" customWidth="1"/>
    <col min="2563" max="2563" width="18.6640625" style="29" bestFit="1" customWidth="1"/>
    <col min="2564" max="2564" width="20.5" style="29" customWidth="1"/>
    <col min="2565" max="2565" width="18" style="29" customWidth="1"/>
    <col min="2566" max="2566" width="24" style="29" customWidth="1"/>
    <col min="2567" max="2567" width="17.33203125" style="29" customWidth="1"/>
    <col min="2568" max="2568" width="17.5" style="29" customWidth="1"/>
    <col min="2569" max="2569" width="17" style="29" bestFit="1" customWidth="1"/>
    <col min="2570" max="2816" width="9.33203125" style="29"/>
    <col min="2817" max="2817" width="37.1640625" style="29" customWidth="1"/>
    <col min="2818" max="2818" width="70.5" style="29" customWidth="1"/>
    <col min="2819" max="2819" width="18.6640625" style="29" bestFit="1" customWidth="1"/>
    <col min="2820" max="2820" width="20.5" style="29" customWidth="1"/>
    <col min="2821" max="2821" width="18" style="29" customWidth="1"/>
    <col min="2822" max="2822" width="24" style="29" customWidth="1"/>
    <col min="2823" max="2823" width="17.33203125" style="29" customWidth="1"/>
    <col min="2824" max="2824" width="17.5" style="29" customWidth="1"/>
    <col min="2825" max="2825" width="17" style="29" bestFit="1" customWidth="1"/>
    <col min="2826" max="3072" width="9.33203125" style="29"/>
    <col min="3073" max="3073" width="37.1640625" style="29" customWidth="1"/>
    <col min="3074" max="3074" width="70.5" style="29" customWidth="1"/>
    <col min="3075" max="3075" width="18.6640625" style="29" bestFit="1" customWidth="1"/>
    <col min="3076" max="3076" width="20.5" style="29" customWidth="1"/>
    <col min="3077" max="3077" width="18" style="29" customWidth="1"/>
    <col min="3078" max="3078" width="24" style="29" customWidth="1"/>
    <col min="3079" max="3079" width="17.33203125" style="29" customWidth="1"/>
    <col min="3080" max="3080" width="17.5" style="29" customWidth="1"/>
    <col min="3081" max="3081" width="17" style="29" bestFit="1" customWidth="1"/>
    <col min="3082" max="3328" width="9.33203125" style="29"/>
    <col min="3329" max="3329" width="37.1640625" style="29" customWidth="1"/>
    <col min="3330" max="3330" width="70.5" style="29" customWidth="1"/>
    <col min="3331" max="3331" width="18.6640625" style="29" bestFit="1" customWidth="1"/>
    <col min="3332" max="3332" width="20.5" style="29" customWidth="1"/>
    <col min="3333" max="3333" width="18" style="29" customWidth="1"/>
    <col min="3334" max="3334" width="24" style="29" customWidth="1"/>
    <col min="3335" max="3335" width="17.33203125" style="29" customWidth="1"/>
    <col min="3336" max="3336" width="17.5" style="29" customWidth="1"/>
    <col min="3337" max="3337" width="17" style="29" bestFit="1" customWidth="1"/>
    <col min="3338" max="3584" width="9.33203125" style="29"/>
    <col min="3585" max="3585" width="37.1640625" style="29" customWidth="1"/>
    <col min="3586" max="3586" width="70.5" style="29" customWidth="1"/>
    <col min="3587" max="3587" width="18.6640625" style="29" bestFit="1" customWidth="1"/>
    <col min="3588" max="3588" width="20.5" style="29" customWidth="1"/>
    <col min="3589" max="3589" width="18" style="29" customWidth="1"/>
    <col min="3590" max="3590" width="24" style="29" customWidth="1"/>
    <col min="3591" max="3591" width="17.33203125" style="29" customWidth="1"/>
    <col min="3592" max="3592" width="17.5" style="29" customWidth="1"/>
    <col min="3593" max="3593" width="17" style="29" bestFit="1" customWidth="1"/>
    <col min="3594" max="3840" width="9.33203125" style="29"/>
    <col min="3841" max="3841" width="37.1640625" style="29" customWidth="1"/>
    <col min="3842" max="3842" width="70.5" style="29" customWidth="1"/>
    <col min="3843" max="3843" width="18.6640625" style="29" bestFit="1" customWidth="1"/>
    <col min="3844" max="3844" width="20.5" style="29" customWidth="1"/>
    <col min="3845" max="3845" width="18" style="29" customWidth="1"/>
    <col min="3846" max="3846" width="24" style="29" customWidth="1"/>
    <col min="3847" max="3847" width="17.33203125" style="29" customWidth="1"/>
    <col min="3848" max="3848" width="17.5" style="29" customWidth="1"/>
    <col min="3849" max="3849" width="17" style="29" bestFit="1" customWidth="1"/>
    <col min="3850" max="4096" width="9.33203125" style="29"/>
    <col min="4097" max="4097" width="37.1640625" style="29" customWidth="1"/>
    <col min="4098" max="4098" width="70.5" style="29" customWidth="1"/>
    <col min="4099" max="4099" width="18.6640625" style="29" bestFit="1" customWidth="1"/>
    <col min="4100" max="4100" width="20.5" style="29" customWidth="1"/>
    <col min="4101" max="4101" width="18" style="29" customWidth="1"/>
    <col min="4102" max="4102" width="24" style="29" customWidth="1"/>
    <col min="4103" max="4103" width="17.33203125" style="29" customWidth="1"/>
    <col min="4104" max="4104" width="17.5" style="29" customWidth="1"/>
    <col min="4105" max="4105" width="17" style="29" bestFit="1" customWidth="1"/>
    <col min="4106" max="4352" width="9.33203125" style="29"/>
    <col min="4353" max="4353" width="37.1640625" style="29" customWidth="1"/>
    <col min="4354" max="4354" width="70.5" style="29" customWidth="1"/>
    <col min="4355" max="4355" width="18.6640625" style="29" bestFit="1" customWidth="1"/>
    <col min="4356" max="4356" width="20.5" style="29" customWidth="1"/>
    <col min="4357" max="4357" width="18" style="29" customWidth="1"/>
    <col min="4358" max="4358" width="24" style="29" customWidth="1"/>
    <col min="4359" max="4359" width="17.33203125" style="29" customWidth="1"/>
    <col min="4360" max="4360" width="17.5" style="29" customWidth="1"/>
    <col min="4361" max="4361" width="17" style="29" bestFit="1" customWidth="1"/>
    <col min="4362" max="4608" width="9.33203125" style="29"/>
    <col min="4609" max="4609" width="37.1640625" style="29" customWidth="1"/>
    <col min="4610" max="4610" width="70.5" style="29" customWidth="1"/>
    <col min="4611" max="4611" width="18.6640625" style="29" bestFit="1" customWidth="1"/>
    <col min="4612" max="4612" width="20.5" style="29" customWidth="1"/>
    <col min="4613" max="4613" width="18" style="29" customWidth="1"/>
    <col min="4614" max="4614" width="24" style="29" customWidth="1"/>
    <col min="4615" max="4615" width="17.33203125" style="29" customWidth="1"/>
    <col min="4616" max="4616" width="17.5" style="29" customWidth="1"/>
    <col min="4617" max="4617" width="17" style="29" bestFit="1" customWidth="1"/>
    <col min="4618" max="4864" width="9.33203125" style="29"/>
    <col min="4865" max="4865" width="37.1640625" style="29" customWidth="1"/>
    <col min="4866" max="4866" width="70.5" style="29" customWidth="1"/>
    <col min="4867" max="4867" width="18.6640625" style="29" bestFit="1" customWidth="1"/>
    <col min="4868" max="4868" width="20.5" style="29" customWidth="1"/>
    <col min="4869" max="4869" width="18" style="29" customWidth="1"/>
    <col min="4870" max="4870" width="24" style="29" customWidth="1"/>
    <col min="4871" max="4871" width="17.33203125" style="29" customWidth="1"/>
    <col min="4872" max="4872" width="17.5" style="29" customWidth="1"/>
    <col min="4873" max="4873" width="17" style="29" bestFit="1" customWidth="1"/>
    <col min="4874" max="5120" width="9.33203125" style="29"/>
    <col min="5121" max="5121" width="37.1640625" style="29" customWidth="1"/>
    <col min="5122" max="5122" width="70.5" style="29" customWidth="1"/>
    <col min="5123" max="5123" width="18.6640625" style="29" bestFit="1" customWidth="1"/>
    <col min="5124" max="5124" width="20.5" style="29" customWidth="1"/>
    <col min="5125" max="5125" width="18" style="29" customWidth="1"/>
    <col min="5126" max="5126" width="24" style="29" customWidth="1"/>
    <col min="5127" max="5127" width="17.33203125" style="29" customWidth="1"/>
    <col min="5128" max="5128" width="17.5" style="29" customWidth="1"/>
    <col min="5129" max="5129" width="17" style="29" bestFit="1" customWidth="1"/>
    <col min="5130" max="5376" width="9.33203125" style="29"/>
    <col min="5377" max="5377" width="37.1640625" style="29" customWidth="1"/>
    <col min="5378" max="5378" width="70.5" style="29" customWidth="1"/>
    <col min="5379" max="5379" width="18.6640625" style="29" bestFit="1" customWidth="1"/>
    <col min="5380" max="5380" width="20.5" style="29" customWidth="1"/>
    <col min="5381" max="5381" width="18" style="29" customWidth="1"/>
    <col min="5382" max="5382" width="24" style="29" customWidth="1"/>
    <col min="5383" max="5383" width="17.33203125" style="29" customWidth="1"/>
    <col min="5384" max="5384" width="17.5" style="29" customWidth="1"/>
    <col min="5385" max="5385" width="17" style="29" bestFit="1" customWidth="1"/>
    <col min="5386" max="5632" width="9.33203125" style="29"/>
    <col min="5633" max="5633" width="37.1640625" style="29" customWidth="1"/>
    <col min="5634" max="5634" width="70.5" style="29" customWidth="1"/>
    <col min="5635" max="5635" width="18.6640625" style="29" bestFit="1" customWidth="1"/>
    <col min="5636" max="5636" width="20.5" style="29" customWidth="1"/>
    <col min="5637" max="5637" width="18" style="29" customWidth="1"/>
    <col min="5638" max="5638" width="24" style="29" customWidth="1"/>
    <col min="5639" max="5639" width="17.33203125" style="29" customWidth="1"/>
    <col min="5640" max="5640" width="17.5" style="29" customWidth="1"/>
    <col min="5641" max="5641" width="17" style="29" bestFit="1" customWidth="1"/>
    <col min="5642" max="5888" width="9.33203125" style="29"/>
    <col min="5889" max="5889" width="37.1640625" style="29" customWidth="1"/>
    <col min="5890" max="5890" width="70.5" style="29" customWidth="1"/>
    <col min="5891" max="5891" width="18.6640625" style="29" bestFit="1" customWidth="1"/>
    <col min="5892" max="5892" width="20.5" style="29" customWidth="1"/>
    <col min="5893" max="5893" width="18" style="29" customWidth="1"/>
    <col min="5894" max="5894" width="24" style="29" customWidth="1"/>
    <col min="5895" max="5895" width="17.33203125" style="29" customWidth="1"/>
    <col min="5896" max="5896" width="17.5" style="29" customWidth="1"/>
    <col min="5897" max="5897" width="17" style="29" bestFit="1" customWidth="1"/>
    <col min="5898" max="6144" width="9.33203125" style="29"/>
    <col min="6145" max="6145" width="37.1640625" style="29" customWidth="1"/>
    <col min="6146" max="6146" width="70.5" style="29" customWidth="1"/>
    <col min="6147" max="6147" width="18.6640625" style="29" bestFit="1" customWidth="1"/>
    <col min="6148" max="6148" width="20.5" style="29" customWidth="1"/>
    <col min="6149" max="6149" width="18" style="29" customWidth="1"/>
    <col min="6150" max="6150" width="24" style="29" customWidth="1"/>
    <col min="6151" max="6151" width="17.33203125" style="29" customWidth="1"/>
    <col min="6152" max="6152" width="17.5" style="29" customWidth="1"/>
    <col min="6153" max="6153" width="17" style="29" bestFit="1" customWidth="1"/>
    <col min="6154" max="6400" width="9.33203125" style="29"/>
    <col min="6401" max="6401" width="37.1640625" style="29" customWidth="1"/>
    <col min="6402" max="6402" width="70.5" style="29" customWidth="1"/>
    <col min="6403" max="6403" width="18.6640625" style="29" bestFit="1" customWidth="1"/>
    <col min="6404" max="6404" width="20.5" style="29" customWidth="1"/>
    <col min="6405" max="6405" width="18" style="29" customWidth="1"/>
    <col min="6406" max="6406" width="24" style="29" customWidth="1"/>
    <col min="6407" max="6407" width="17.33203125" style="29" customWidth="1"/>
    <col min="6408" max="6408" width="17.5" style="29" customWidth="1"/>
    <col min="6409" max="6409" width="17" style="29" bestFit="1" customWidth="1"/>
    <col min="6410" max="6656" width="9.33203125" style="29"/>
    <col min="6657" max="6657" width="37.1640625" style="29" customWidth="1"/>
    <col min="6658" max="6658" width="70.5" style="29" customWidth="1"/>
    <col min="6659" max="6659" width="18.6640625" style="29" bestFit="1" customWidth="1"/>
    <col min="6660" max="6660" width="20.5" style="29" customWidth="1"/>
    <col min="6661" max="6661" width="18" style="29" customWidth="1"/>
    <col min="6662" max="6662" width="24" style="29" customWidth="1"/>
    <col min="6663" max="6663" width="17.33203125" style="29" customWidth="1"/>
    <col min="6664" max="6664" width="17.5" style="29" customWidth="1"/>
    <col min="6665" max="6665" width="17" style="29" bestFit="1" customWidth="1"/>
    <col min="6666" max="6912" width="9.33203125" style="29"/>
    <col min="6913" max="6913" width="37.1640625" style="29" customWidth="1"/>
    <col min="6914" max="6914" width="70.5" style="29" customWidth="1"/>
    <col min="6915" max="6915" width="18.6640625" style="29" bestFit="1" customWidth="1"/>
    <col min="6916" max="6916" width="20.5" style="29" customWidth="1"/>
    <col min="6917" max="6917" width="18" style="29" customWidth="1"/>
    <col min="6918" max="6918" width="24" style="29" customWidth="1"/>
    <col min="6919" max="6919" width="17.33203125" style="29" customWidth="1"/>
    <col min="6920" max="6920" width="17.5" style="29" customWidth="1"/>
    <col min="6921" max="6921" width="17" style="29" bestFit="1" customWidth="1"/>
    <col min="6922" max="7168" width="9.33203125" style="29"/>
    <col min="7169" max="7169" width="37.1640625" style="29" customWidth="1"/>
    <col min="7170" max="7170" width="70.5" style="29" customWidth="1"/>
    <col min="7171" max="7171" width="18.6640625" style="29" bestFit="1" customWidth="1"/>
    <col min="7172" max="7172" width="20.5" style="29" customWidth="1"/>
    <col min="7173" max="7173" width="18" style="29" customWidth="1"/>
    <col min="7174" max="7174" width="24" style="29" customWidth="1"/>
    <col min="7175" max="7175" width="17.33203125" style="29" customWidth="1"/>
    <col min="7176" max="7176" width="17.5" style="29" customWidth="1"/>
    <col min="7177" max="7177" width="17" style="29" bestFit="1" customWidth="1"/>
    <col min="7178" max="7424" width="9.33203125" style="29"/>
    <col min="7425" max="7425" width="37.1640625" style="29" customWidth="1"/>
    <col min="7426" max="7426" width="70.5" style="29" customWidth="1"/>
    <col min="7427" max="7427" width="18.6640625" style="29" bestFit="1" customWidth="1"/>
    <col min="7428" max="7428" width="20.5" style="29" customWidth="1"/>
    <col min="7429" max="7429" width="18" style="29" customWidth="1"/>
    <col min="7430" max="7430" width="24" style="29" customWidth="1"/>
    <col min="7431" max="7431" width="17.33203125" style="29" customWidth="1"/>
    <col min="7432" max="7432" width="17.5" style="29" customWidth="1"/>
    <col min="7433" max="7433" width="17" style="29" bestFit="1" customWidth="1"/>
    <col min="7434" max="7680" width="9.33203125" style="29"/>
    <col min="7681" max="7681" width="37.1640625" style="29" customWidth="1"/>
    <col min="7682" max="7682" width="70.5" style="29" customWidth="1"/>
    <col min="7683" max="7683" width="18.6640625" style="29" bestFit="1" customWidth="1"/>
    <col min="7684" max="7684" width="20.5" style="29" customWidth="1"/>
    <col min="7685" max="7685" width="18" style="29" customWidth="1"/>
    <col min="7686" max="7686" width="24" style="29" customWidth="1"/>
    <col min="7687" max="7687" width="17.33203125" style="29" customWidth="1"/>
    <col min="7688" max="7688" width="17.5" style="29" customWidth="1"/>
    <col min="7689" max="7689" width="17" style="29" bestFit="1" customWidth="1"/>
    <col min="7690" max="7936" width="9.33203125" style="29"/>
    <col min="7937" max="7937" width="37.1640625" style="29" customWidth="1"/>
    <col min="7938" max="7938" width="70.5" style="29" customWidth="1"/>
    <col min="7939" max="7939" width="18.6640625" style="29" bestFit="1" customWidth="1"/>
    <col min="7940" max="7940" width="20.5" style="29" customWidth="1"/>
    <col min="7941" max="7941" width="18" style="29" customWidth="1"/>
    <col min="7942" max="7942" width="24" style="29" customWidth="1"/>
    <col min="7943" max="7943" width="17.33203125" style="29" customWidth="1"/>
    <col min="7944" max="7944" width="17.5" style="29" customWidth="1"/>
    <col min="7945" max="7945" width="17" style="29" bestFit="1" customWidth="1"/>
    <col min="7946" max="8192" width="9.33203125" style="29"/>
    <col min="8193" max="8193" width="37.1640625" style="29" customWidth="1"/>
    <col min="8194" max="8194" width="70.5" style="29" customWidth="1"/>
    <col min="8195" max="8195" width="18.6640625" style="29" bestFit="1" customWidth="1"/>
    <col min="8196" max="8196" width="20.5" style="29" customWidth="1"/>
    <col min="8197" max="8197" width="18" style="29" customWidth="1"/>
    <col min="8198" max="8198" width="24" style="29" customWidth="1"/>
    <col min="8199" max="8199" width="17.33203125" style="29" customWidth="1"/>
    <col min="8200" max="8200" width="17.5" style="29" customWidth="1"/>
    <col min="8201" max="8201" width="17" style="29" bestFit="1" customWidth="1"/>
    <col min="8202" max="8448" width="9.33203125" style="29"/>
    <col min="8449" max="8449" width="37.1640625" style="29" customWidth="1"/>
    <col min="8450" max="8450" width="70.5" style="29" customWidth="1"/>
    <col min="8451" max="8451" width="18.6640625" style="29" bestFit="1" customWidth="1"/>
    <col min="8452" max="8452" width="20.5" style="29" customWidth="1"/>
    <col min="8453" max="8453" width="18" style="29" customWidth="1"/>
    <col min="8454" max="8454" width="24" style="29" customWidth="1"/>
    <col min="8455" max="8455" width="17.33203125" style="29" customWidth="1"/>
    <col min="8456" max="8456" width="17.5" style="29" customWidth="1"/>
    <col min="8457" max="8457" width="17" style="29" bestFit="1" customWidth="1"/>
    <col min="8458" max="8704" width="9.33203125" style="29"/>
    <col min="8705" max="8705" width="37.1640625" style="29" customWidth="1"/>
    <col min="8706" max="8706" width="70.5" style="29" customWidth="1"/>
    <col min="8707" max="8707" width="18.6640625" style="29" bestFit="1" customWidth="1"/>
    <col min="8708" max="8708" width="20.5" style="29" customWidth="1"/>
    <col min="8709" max="8709" width="18" style="29" customWidth="1"/>
    <col min="8710" max="8710" width="24" style="29" customWidth="1"/>
    <col min="8711" max="8711" width="17.33203125" style="29" customWidth="1"/>
    <col min="8712" max="8712" width="17.5" style="29" customWidth="1"/>
    <col min="8713" max="8713" width="17" style="29" bestFit="1" customWidth="1"/>
    <col min="8714" max="8960" width="9.33203125" style="29"/>
    <col min="8961" max="8961" width="37.1640625" style="29" customWidth="1"/>
    <col min="8962" max="8962" width="70.5" style="29" customWidth="1"/>
    <col min="8963" max="8963" width="18.6640625" style="29" bestFit="1" customWidth="1"/>
    <col min="8964" max="8964" width="20.5" style="29" customWidth="1"/>
    <col min="8965" max="8965" width="18" style="29" customWidth="1"/>
    <col min="8966" max="8966" width="24" style="29" customWidth="1"/>
    <col min="8967" max="8967" width="17.33203125" style="29" customWidth="1"/>
    <col min="8968" max="8968" width="17.5" style="29" customWidth="1"/>
    <col min="8969" max="8969" width="17" style="29" bestFit="1" customWidth="1"/>
    <col min="8970" max="9216" width="9.33203125" style="29"/>
    <col min="9217" max="9217" width="37.1640625" style="29" customWidth="1"/>
    <col min="9218" max="9218" width="70.5" style="29" customWidth="1"/>
    <col min="9219" max="9219" width="18.6640625" style="29" bestFit="1" customWidth="1"/>
    <col min="9220" max="9220" width="20.5" style="29" customWidth="1"/>
    <col min="9221" max="9221" width="18" style="29" customWidth="1"/>
    <col min="9222" max="9222" width="24" style="29" customWidth="1"/>
    <col min="9223" max="9223" width="17.33203125" style="29" customWidth="1"/>
    <col min="9224" max="9224" width="17.5" style="29" customWidth="1"/>
    <col min="9225" max="9225" width="17" style="29" bestFit="1" customWidth="1"/>
    <col min="9226" max="9472" width="9.33203125" style="29"/>
    <col min="9473" max="9473" width="37.1640625" style="29" customWidth="1"/>
    <col min="9474" max="9474" width="70.5" style="29" customWidth="1"/>
    <col min="9475" max="9475" width="18.6640625" style="29" bestFit="1" customWidth="1"/>
    <col min="9476" max="9476" width="20.5" style="29" customWidth="1"/>
    <col min="9477" max="9477" width="18" style="29" customWidth="1"/>
    <col min="9478" max="9478" width="24" style="29" customWidth="1"/>
    <col min="9479" max="9479" width="17.33203125" style="29" customWidth="1"/>
    <col min="9480" max="9480" width="17.5" style="29" customWidth="1"/>
    <col min="9481" max="9481" width="17" style="29" bestFit="1" customWidth="1"/>
    <col min="9482" max="9728" width="9.33203125" style="29"/>
    <col min="9729" max="9729" width="37.1640625" style="29" customWidth="1"/>
    <col min="9730" max="9730" width="70.5" style="29" customWidth="1"/>
    <col min="9731" max="9731" width="18.6640625" style="29" bestFit="1" customWidth="1"/>
    <col min="9732" max="9732" width="20.5" style="29" customWidth="1"/>
    <col min="9733" max="9733" width="18" style="29" customWidth="1"/>
    <col min="9734" max="9734" width="24" style="29" customWidth="1"/>
    <col min="9735" max="9735" width="17.33203125" style="29" customWidth="1"/>
    <col min="9736" max="9736" width="17.5" style="29" customWidth="1"/>
    <col min="9737" max="9737" width="17" style="29" bestFit="1" customWidth="1"/>
    <col min="9738" max="9984" width="9.33203125" style="29"/>
    <col min="9985" max="9985" width="37.1640625" style="29" customWidth="1"/>
    <col min="9986" max="9986" width="70.5" style="29" customWidth="1"/>
    <col min="9987" max="9987" width="18.6640625" style="29" bestFit="1" customWidth="1"/>
    <col min="9988" max="9988" width="20.5" style="29" customWidth="1"/>
    <col min="9989" max="9989" width="18" style="29" customWidth="1"/>
    <col min="9990" max="9990" width="24" style="29" customWidth="1"/>
    <col min="9991" max="9991" width="17.33203125" style="29" customWidth="1"/>
    <col min="9992" max="9992" width="17.5" style="29" customWidth="1"/>
    <col min="9993" max="9993" width="17" style="29" bestFit="1" customWidth="1"/>
    <col min="9994" max="10240" width="9.33203125" style="29"/>
    <col min="10241" max="10241" width="37.1640625" style="29" customWidth="1"/>
    <col min="10242" max="10242" width="70.5" style="29" customWidth="1"/>
    <col min="10243" max="10243" width="18.6640625" style="29" bestFit="1" customWidth="1"/>
    <col min="10244" max="10244" width="20.5" style="29" customWidth="1"/>
    <col min="10245" max="10245" width="18" style="29" customWidth="1"/>
    <col min="10246" max="10246" width="24" style="29" customWidth="1"/>
    <col min="10247" max="10247" width="17.33203125" style="29" customWidth="1"/>
    <col min="10248" max="10248" width="17.5" style="29" customWidth="1"/>
    <col min="10249" max="10249" width="17" style="29" bestFit="1" customWidth="1"/>
    <col min="10250" max="10496" width="9.33203125" style="29"/>
    <col min="10497" max="10497" width="37.1640625" style="29" customWidth="1"/>
    <col min="10498" max="10498" width="70.5" style="29" customWidth="1"/>
    <col min="10499" max="10499" width="18.6640625" style="29" bestFit="1" customWidth="1"/>
    <col min="10500" max="10500" width="20.5" style="29" customWidth="1"/>
    <col min="10501" max="10501" width="18" style="29" customWidth="1"/>
    <col min="10502" max="10502" width="24" style="29" customWidth="1"/>
    <col min="10503" max="10503" width="17.33203125" style="29" customWidth="1"/>
    <col min="10504" max="10504" width="17.5" style="29" customWidth="1"/>
    <col min="10505" max="10505" width="17" style="29" bestFit="1" customWidth="1"/>
    <col min="10506" max="10752" width="9.33203125" style="29"/>
    <col min="10753" max="10753" width="37.1640625" style="29" customWidth="1"/>
    <col min="10754" max="10754" width="70.5" style="29" customWidth="1"/>
    <col min="10755" max="10755" width="18.6640625" style="29" bestFit="1" customWidth="1"/>
    <col min="10756" max="10756" width="20.5" style="29" customWidth="1"/>
    <col min="10757" max="10757" width="18" style="29" customWidth="1"/>
    <col min="10758" max="10758" width="24" style="29" customWidth="1"/>
    <col min="10759" max="10759" width="17.33203125" style="29" customWidth="1"/>
    <col min="10760" max="10760" width="17.5" style="29" customWidth="1"/>
    <col min="10761" max="10761" width="17" style="29" bestFit="1" customWidth="1"/>
    <col min="10762" max="11008" width="9.33203125" style="29"/>
    <col min="11009" max="11009" width="37.1640625" style="29" customWidth="1"/>
    <col min="11010" max="11010" width="70.5" style="29" customWidth="1"/>
    <col min="11011" max="11011" width="18.6640625" style="29" bestFit="1" customWidth="1"/>
    <col min="11012" max="11012" width="20.5" style="29" customWidth="1"/>
    <col min="11013" max="11013" width="18" style="29" customWidth="1"/>
    <col min="11014" max="11014" width="24" style="29" customWidth="1"/>
    <col min="11015" max="11015" width="17.33203125" style="29" customWidth="1"/>
    <col min="11016" max="11016" width="17.5" style="29" customWidth="1"/>
    <col min="11017" max="11017" width="17" style="29" bestFit="1" customWidth="1"/>
    <col min="11018" max="11264" width="9.33203125" style="29"/>
    <col min="11265" max="11265" width="37.1640625" style="29" customWidth="1"/>
    <col min="11266" max="11266" width="70.5" style="29" customWidth="1"/>
    <col min="11267" max="11267" width="18.6640625" style="29" bestFit="1" customWidth="1"/>
    <col min="11268" max="11268" width="20.5" style="29" customWidth="1"/>
    <col min="11269" max="11269" width="18" style="29" customWidth="1"/>
    <col min="11270" max="11270" width="24" style="29" customWidth="1"/>
    <col min="11271" max="11271" width="17.33203125" style="29" customWidth="1"/>
    <col min="11272" max="11272" width="17.5" style="29" customWidth="1"/>
    <col min="11273" max="11273" width="17" style="29" bestFit="1" customWidth="1"/>
    <col min="11274" max="11520" width="9.33203125" style="29"/>
    <col min="11521" max="11521" width="37.1640625" style="29" customWidth="1"/>
    <col min="11522" max="11522" width="70.5" style="29" customWidth="1"/>
    <col min="11523" max="11523" width="18.6640625" style="29" bestFit="1" customWidth="1"/>
    <col min="11524" max="11524" width="20.5" style="29" customWidth="1"/>
    <col min="11525" max="11525" width="18" style="29" customWidth="1"/>
    <col min="11526" max="11526" width="24" style="29" customWidth="1"/>
    <col min="11527" max="11527" width="17.33203125" style="29" customWidth="1"/>
    <col min="11528" max="11528" width="17.5" style="29" customWidth="1"/>
    <col min="11529" max="11529" width="17" style="29" bestFit="1" customWidth="1"/>
    <col min="11530" max="11776" width="9.33203125" style="29"/>
    <col min="11777" max="11777" width="37.1640625" style="29" customWidth="1"/>
    <col min="11778" max="11778" width="70.5" style="29" customWidth="1"/>
    <col min="11779" max="11779" width="18.6640625" style="29" bestFit="1" customWidth="1"/>
    <col min="11780" max="11780" width="20.5" style="29" customWidth="1"/>
    <col min="11781" max="11781" width="18" style="29" customWidth="1"/>
    <col min="11782" max="11782" width="24" style="29" customWidth="1"/>
    <col min="11783" max="11783" width="17.33203125" style="29" customWidth="1"/>
    <col min="11784" max="11784" width="17.5" style="29" customWidth="1"/>
    <col min="11785" max="11785" width="17" style="29" bestFit="1" customWidth="1"/>
    <col min="11786" max="12032" width="9.33203125" style="29"/>
    <col min="12033" max="12033" width="37.1640625" style="29" customWidth="1"/>
    <col min="12034" max="12034" width="70.5" style="29" customWidth="1"/>
    <col min="12035" max="12035" width="18.6640625" style="29" bestFit="1" customWidth="1"/>
    <col min="12036" max="12036" width="20.5" style="29" customWidth="1"/>
    <col min="12037" max="12037" width="18" style="29" customWidth="1"/>
    <col min="12038" max="12038" width="24" style="29" customWidth="1"/>
    <col min="12039" max="12039" width="17.33203125" style="29" customWidth="1"/>
    <col min="12040" max="12040" width="17.5" style="29" customWidth="1"/>
    <col min="12041" max="12041" width="17" style="29" bestFit="1" customWidth="1"/>
    <col min="12042" max="12288" width="9.33203125" style="29"/>
    <col min="12289" max="12289" width="37.1640625" style="29" customWidth="1"/>
    <col min="12290" max="12290" width="70.5" style="29" customWidth="1"/>
    <col min="12291" max="12291" width="18.6640625" style="29" bestFit="1" customWidth="1"/>
    <col min="12292" max="12292" width="20.5" style="29" customWidth="1"/>
    <col min="12293" max="12293" width="18" style="29" customWidth="1"/>
    <col min="12294" max="12294" width="24" style="29" customWidth="1"/>
    <col min="12295" max="12295" width="17.33203125" style="29" customWidth="1"/>
    <col min="12296" max="12296" width="17.5" style="29" customWidth="1"/>
    <col min="12297" max="12297" width="17" style="29" bestFit="1" customWidth="1"/>
    <col min="12298" max="12544" width="9.33203125" style="29"/>
    <col min="12545" max="12545" width="37.1640625" style="29" customWidth="1"/>
    <col min="12546" max="12546" width="70.5" style="29" customWidth="1"/>
    <col min="12547" max="12547" width="18.6640625" style="29" bestFit="1" customWidth="1"/>
    <col min="12548" max="12548" width="20.5" style="29" customWidth="1"/>
    <col min="12549" max="12549" width="18" style="29" customWidth="1"/>
    <col min="12550" max="12550" width="24" style="29" customWidth="1"/>
    <col min="12551" max="12551" width="17.33203125" style="29" customWidth="1"/>
    <col min="12552" max="12552" width="17.5" style="29" customWidth="1"/>
    <col min="12553" max="12553" width="17" style="29" bestFit="1" customWidth="1"/>
    <col min="12554" max="12800" width="9.33203125" style="29"/>
    <col min="12801" max="12801" width="37.1640625" style="29" customWidth="1"/>
    <col min="12802" max="12802" width="70.5" style="29" customWidth="1"/>
    <col min="12803" max="12803" width="18.6640625" style="29" bestFit="1" customWidth="1"/>
    <col min="12804" max="12804" width="20.5" style="29" customWidth="1"/>
    <col min="12805" max="12805" width="18" style="29" customWidth="1"/>
    <col min="12806" max="12806" width="24" style="29" customWidth="1"/>
    <col min="12807" max="12807" width="17.33203125" style="29" customWidth="1"/>
    <col min="12808" max="12808" width="17.5" style="29" customWidth="1"/>
    <col min="12809" max="12809" width="17" style="29" bestFit="1" customWidth="1"/>
    <col min="12810" max="13056" width="9.33203125" style="29"/>
    <col min="13057" max="13057" width="37.1640625" style="29" customWidth="1"/>
    <col min="13058" max="13058" width="70.5" style="29" customWidth="1"/>
    <col min="13059" max="13059" width="18.6640625" style="29" bestFit="1" customWidth="1"/>
    <col min="13060" max="13060" width="20.5" style="29" customWidth="1"/>
    <col min="13061" max="13061" width="18" style="29" customWidth="1"/>
    <col min="13062" max="13062" width="24" style="29" customWidth="1"/>
    <col min="13063" max="13063" width="17.33203125" style="29" customWidth="1"/>
    <col min="13064" max="13064" width="17.5" style="29" customWidth="1"/>
    <col min="13065" max="13065" width="17" style="29" bestFit="1" customWidth="1"/>
    <col min="13066" max="13312" width="9.33203125" style="29"/>
    <col min="13313" max="13313" width="37.1640625" style="29" customWidth="1"/>
    <col min="13314" max="13314" width="70.5" style="29" customWidth="1"/>
    <col min="13315" max="13315" width="18.6640625" style="29" bestFit="1" customWidth="1"/>
    <col min="13316" max="13316" width="20.5" style="29" customWidth="1"/>
    <col min="13317" max="13317" width="18" style="29" customWidth="1"/>
    <col min="13318" max="13318" width="24" style="29" customWidth="1"/>
    <col min="13319" max="13319" width="17.33203125" style="29" customWidth="1"/>
    <col min="13320" max="13320" width="17.5" style="29" customWidth="1"/>
    <col min="13321" max="13321" width="17" style="29" bestFit="1" customWidth="1"/>
    <col min="13322" max="13568" width="9.33203125" style="29"/>
    <col min="13569" max="13569" width="37.1640625" style="29" customWidth="1"/>
    <col min="13570" max="13570" width="70.5" style="29" customWidth="1"/>
    <col min="13571" max="13571" width="18.6640625" style="29" bestFit="1" customWidth="1"/>
    <col min="13572" max="13572" width="20.5" style="29" customWidth="1"/>
    <col min="13573" max="13573" width="18" style="29" customWidth="1"/>
    <col min="13574" max="13574" width="24" style="29" customWidth="1"/>
    <col min="13575" max="13575" width="17.33203125" style="29" customWidth="1"/>
    <col min="13576" max="13576" width="17.5" style="29" customWidth="1"/>
    <col min="13577" max="13577" width="17" style="29" bestFit="1" customWidth="1"/>
    <col min="13578" max="13824" width="9.33203125" style="29"/>
    <col min="13825" max="13825" width="37.1640625" style="29" customWidth="1"/>
    <col min="13826" max="13826" width="70.5" style="29" customWidth="1"/>
    <col min="13827" max="13827" width="18.6640625" style="29" bestFit="1" customWidth="1"/>
    <col min="13828" max="13828" width="20.5" style="29" customWidth="1"/>
    <col min="13829" max="13829" width="18" style="29" customWidth="1"/>
    <col min="13830" max="13830" width="24" style="29" customWidth="1"/>
    <col min="13831" max="13831" width="17.33203125" style="29" customWidth="1"/>
    <col min="13832" max="13832" width="17.5" style="29" customWidth="1"/>
    <col min="13833" max="13833" width="17" style="29" bestFit="1" customWidth="1"/>
    <col min="13834" max="14080" width="9.33203125" style="29"/>
    <col min="14081" max="14081" width="37.1640625" style="29" customWidth="1"/>
    <col min="14082" max="14082" width="70.5" style="29" customWidth="1"/>
    <col min="14083" max="14083" width="18.6640625" style="29" bestFit="1" customWidth="1"/>
    <col min="14084" max="14084" width="20.5" style="29" customWidth="1"/>
    <col min="14085" max="14085" width="18" style="29" customWidth="1"/>
    <col min="14086" max="14086" width="24" style="29" customWidth="1"/>
    <col min="14087" max="14087" width="17.33203125" style="29" customWidth="1"/>
    <col min="14088" max="14088" width="17.5" style="29" customWidth="1"/>
    <col min="14089" max="14089" width="17" style="29" bestFit="1" customWidth="1"/>
    <col min="14090" max="14336" width="9.33203125" style="29"/>
    <col min="14337" max="14337" width="37.1640625" style="29" customWidth="1"/>
    <col min="14338" max="14338" width="70.5" style="29" customWidth="1"/>
    <col min="14339" max="14339" width="18.6640625" style="29" bestFit="1" customWidth="1"/>
    <col min="14340" max="14340" width="20.5" style="29" customWidth="1"/>
    <col min="14341" max="14341" width="18" style="29" customWidth="1"/>
    <col min="14342" max="14342" width="24" style="29" customWidth="1"/>
    <col min="14343" max="14343" width="17.33203125" style="29" customWidth="1"/>
    <col min="14344" max="14344" width="17.5" style="29" customWidth="1"/>
    <col min="14345" max="14345" width="17" style="29" bestFit="1" customWidth="1"/>
    <col min="14346" max="14592" width="9.33203125" style="29"/>
    <col min="14593" max="14593" width="37.1640625" style="29" customWidth="1"/>
    <col min="14594" max="14594" width="70.5" style="29" customWidth="1"/>
    <col min="14595" max="14595" width="18.6640625" style="29" bestFit="1" customWidth="1"/>
    <col min="14596" max="14596" width="20.5" style="29" customWidth="1"/>
    <col min="14597" max="14597" width="18" style="29" customWidth="1"/>
    <col min="14598" max="14598" width="24" style="29" customWidth="1"/>
    <col min="14599" max="14599" width="17.33203125" style="29" customWidth="1"/>
    <col min="14600" max="14600" width="17.5" style="29" customWidth="1"/>
    <col min="14601" max="14601" width="17" style="29" bestFit="1" customWidth="1"/>
    <col min="14602" max="14848" width="9.33203125" style="29"/>
    <col min="14849" max="14849" width="37.1640625" style="29" customWidth="1"/>
    <col min="14850" max="14850" width="70.5" style="29" customWidth="1"/>
    <col min="14851" max="14851" width="18.6640625" style="29" bestFit="1" customWidth="1"/>
    <col min="14852" max="14852" width="20.5" style="29" customWidth="1"/>
    <col min="14853" max="14853" width="18" style="29" customWidth="1"/>
    <col min="14854" max="14854" width="24" style="29" customWidth="1"/>
    <col min="14855" max="14855" width="17.33203125" style="29" customWidth="1"/>
    <col min="14856" max="14856" width="17.5" style="29" customWidth="1"/>
    <col min="14857" max="14857" width="17" style="29" bestFit="1" customWidth="1"/>
    <col min="14858" max="15104" width="9.33203125" style="29"/>
    <col min="15105" max="15105" width="37.1640625" style="29" customWidth="1"/>
    <col min="15106" max="15106" width="70.5" style="29" customWidth="1"/>
    <col min="15107" max="15107" width="18.6640625" style="29" bestFit="1" customWidth="1"/>
    <col min="15108" max="15108" width="20.5" style="29" customWidth="1"/>
    <col min="15109" max="15109" width="18" style="29" customWidth="1"/>
    <col min="15110" max="15110" width="24" style="29" customWidth="1"/>
    <col min="15111" max="15111" width="17.33203125" style="29" customWidth="1"/>
    <col min="15112" max="15112" width="17.5" style="29" customWidth="1"/>
    <col min="15113" max="15113" width="17" style="29" bestFit="1" customWidth="1"/>
    <col min="15114" max="15360" width="9.33203125" style="29"/>
    <col min="15361" max="15361" width="37.1640625" style="29" customWidth="1"/>
    <col min="15362" max="15362" width="70.5" style="29" customWidth="1"/>
    <col min="15363" max="15363" width="18.6640625" style="29" bestFit="1" customWidth="1"/>
    <col min="15364" max="15364" width="20.5" style="29" customWidth="1"/>
    <col min="15365" max="15365" width="18" style="29" customWidth="1"/>
    <col min="15366" max="15366" width="24" style="29" customWidth="1"/>
    <col min="15367" max="15367" width="17.33203125" style="29" customWidth="1"/>
    <col min="15368" max="15368" width="17.5" style="29" customWidth="1"/>
    <col min="15369" max="15369" width="17" style="29" bestFit="1" customWidth="1"/>
    <col min="15370" max="15616" width="9.33203125" style="29"/>
    <col min="15617" max="15617" width="37.1640625" style="29" customWidth="1"/>
    <col min="15618" max="15618" width="70.5" style="29" customWidth="1"/>
    <col min="15619" max="15619" width="18.6640625" style="29" bestFit="1" customWidth="1"/>
    <col min="15620" max="15620" width="20.5" style="29" customWidth="1"/>
    <col min="15621" max="15621" width="18" style="29" customWidth="1"/>
    <col min="15622" max="15622" width="24" style="29" customWidth="1"/>
    <col min="15623" max="15623" width="17.33203125" style="29" customWidth="1"/>
    <col min="15624" max="15624" width="17.5" style="29" customWidth="1"/>
    <col min="15625" max="15625" width="17" style="29" bestFit="1" customWidth="1"/>
    <col min="15626" max="15872" width="9.33203125" style="29"/>
    <col min="15873" max="15873" width="37.1640625" style="29" customWidth="1"/>
    <col min="15874" max="15874" width="70.5" style="29" customWidth="1"/>
    <col min="15875" max="15875" width="18.6640625" style="29" bestFit="1" customWidth="1"/>
    <col min="15876" max="15876" width="20.5" style="29" customWidth="1"/>
    <col min="15877" max="15877" width="18" style="29" customWidth="1"/>
    <col min="15878" max="15878" width="24" style="29" customWidth="1"/>
    <col min="15879" max="15879" width="17.33203125" style="29" customWidth="1"/>
    <col min="15880" max="15880" width="17.5" style="29" customWidth="1"/>
    <col min="15881" max="15881" width="17" style="29" bestFit="1" customWidth="1"/>
    <col min="15882" max="16128" width="9.33203125" style="29"/>
    <col min="16129" max="16129" width="37.1640625" style="29" customWidth="1"/>
    <col min="16130" max="16130" width="70.5" style="29" customWidth="1"/>
    <col min="16131" max="16131" width="18.6640625" style="29" bestFit="1" customWidth="1"/>
    <col min="16132" max="16132" width="20.5" style="29" customWidth="1"/>
    <col min="16133" max="16133" width="18" style="29" customWidth="1"/>
    <col min="16134" max="16134" width="24" style="29" customWidth="1"/>
    <col min="16135" max="16135" width="17.33203125" style="29" customWidth="1"/>
    <col min="16136" max="16136" width="17.5" style="29" customWidth="1"/>
    <col min="16137" max="16137" width="17" style="29" bestFit="1" customWidth="1"/>
    <col min="16138" max="16384" width="9.33203125" style="29"/>
  </cols>
  <sheetData>
    <row r="1" spans="1:9" ht="15" x14ac:dyDescent="0.25">
      <c r="C1" s="230" t="s">
        <v>149</v>
      </c>
      <c r="D1" s="230"/>
      <c r="E1" s="230"/>
    </row>
    <row r="2" spans="1:9" ht="15.75" x14ac:dyDescent="0.25">
      <c r="B2" s="30"/>
      <c r="C2" s="231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2023 года»</v>
      </c>
      <c r="D2" s="232"/>
      <c r="E2" s="232"/>
      <c r="F2" s="31"/>
    </row>
    <row r="3" spans="1:9" ht="15.75" x14ac:dyDescent="0.25">
      <c r="A3" s="32"/>
      <c r="B3" s="33"/>
      <c r="C3" s="232"/>
      <c r="D3" s="232"/>
      <c r="E3" s="232"/>
      <c r="F3" s="31"/>
    </row>
    <row r="4" spans="1:9" ht="15.75" customHeight="1" x14ac:dyDescent="0.2">
      <c r="B4" s="33"/>
      <c r="C4" s="232"/>
      <c r="D4" s="232"/>
      <c r="E4" s="232"/>
      <c r="F4" s="31"/>
    </row>
    <row r="5" spans="1:9" ht="15.75" x14ac:dyDescent="0.25">
      <c r="B5" s="32"/>
      <c r="C5" s="232"/>
      <c r="D5" s="232"/>
      <c r="E5" s="232"/>
      <c r="F5" s="31"/>
    </row>
    <row r="6" spans="1:9" ht="49.5" customHeight="1" x14ac:dyDescent="0.25">
      <c r="B6" s="32"/>
      <c r="C6" s="232"/>
      <c r="D6" s="232"/>
      <c r="E6" s="232"/>
      <c r="F6" s="31"/>
    </row>
    <row r="7" spans="1:9" ht="12.75" customHeight="1" x14ac:dyDescent="0.2">
      <c r="A7" s="34"/>
      <c r="B7" s="35"/>
      <c r="C7" s="35"/>
      <c r="D7" s="35"/>
      <c r="E7" s="35"/>
      <c r="F7" s="31"/>
    </row>
    <row r="8" spans="1:9" ht="54" customHeight="1" x14ac:dyDescent="0.2">
      <c r="A8" s="229" t="s">
        <v>253</v>
      </c>
      <c r="B8" s="229"/>
      <c r="C8" s="229"/>
      <c r="D8" s="229"/>
      <c r="E8" s="229"/>
      <c r="F8" s="31"/>
    </row>
    <row r="9" spans="1:9" x14ac:dyDescent="0.2">
      <c r="A9" s="36"/>
      <c r="B9" s="31"/>
      <c r="C9" s="31"/>
      <c r="D9" s="31"/>
      <c r="E9" s="31"/>
      <c r="F9" s="37"/>
    </row>
    <row r="10" spans="1:9" ht="36.75" customHeight="1" x14ac:dyDescent="0.25">
      <c r="A10" s="233" t="s">
        <v>23</v>
      </c>
      <c r="B10" s="234" t="s">
        <v>24</v>
      </c>
      <c r="C10" s="233" t="s">
        <v>25</v>
      </c>
      <c r="D10" s="233"/>
      <c r="E10" s="233"/>
      <c r="F10" s="38"/>
      <c r="H10" s="39"/>
      <c r="I10" s="40"/>
    </row>
    <row r="11" spans="1:9" ht="36" customHeight="1" x14ac:dyDescent="0.2">
      <c r="A11" s="233"/>
      <c r="B11" s="234"/>
      <c r="C11" s="190" t="s">
        <v>240</v>
      </c>
      <c r="D11" s="190" t="s">
        <v>241</v>
      </c>
      <c r="E11" s="192" t="s">
        <v>242</v>
      </c>
      <c r="F11" s="41"/>
      <c r="H11" s="40"/>
      <c r="I11" s="40"/>
    </row>
    <row r="12" spans="1:9" ht="15.75" x14ac:dyDescent="0.25">
      <c r="A12" s="42" t="s">
        <v>8</v>
      </c>
      <c r="B12" s="43" t="s">
        <v>9</v>
      </c>
      <c r="C12" s="43" t="s">
        <v>10</v>
      </c>
      <c r="D12" s="43" t="s">
        <v>11</v>
      </c>
      <c r="E12" s="44">
        <v>5</v>
      </c>
      <c r="F12" s="41"/>
      <c r="H12" s="40"/>
      <c r="I12" s="40"/>
    </row>
    <row r="13" spans="1:9" ht="15.75" x14ac:dyDescent="0.25">
      <c r="A13" s="130" t="s">
        <v>187</v>
      </c>
      <c r="B13" s="131" t="s">
        <v>188</v>
      </c>
      <c r="C13" s="132">
        <v>55.2</v>
      </c>
      <c r="D13" s="206">
        <v>11.8</v>
      </c>
      <c r="E13" s="132">
        <f>D13/C13*100</f>
        <v>21.376811594202898</v>
      </c>
      <c r="F13" s="45"/>
      <c r="G13" s="45"/>
      <c r="H13" s="45"/>
    </row>
    <row r="14" spans="1:9" s="46" customFormat="1" ht="15" x14ac:dyDescent="0.2">
      <c r="A14" s="133"/>
      <c r="B14" s="134" t="s">
        <v>189</v>
      </c>
      <c r="C14" s="135"/>
      <c r="D14" s="207"/>
      <c r="E14" s="136"/>
    </row>
    <row r="15" spans="1:9" s="46" customFormat="1" ht="15" x14ac:dyDescent="0.25">
      <c r="A15" s="137" t="s">
        <v>187</v>
      </c>
      <c r="B15" s="120" t="s">
        <v>213</v>
      </c>
      <c r="C15" s="132">
        <f>C13-C27</f>
        <v>52.299999999999912</v>
      </c>
      <c r="D15" s="206">
        <f t="shared" ref="D15" si="0">D17+D20</f>
        <v>0</v>
      </c>
      <c r="E15" s="132">
        <f>D15/C15*100</f>
        <v>0</v>
      </c>
      <c r="F15" s="47"/>
    </row>
    <row r="16" spans="1:9" s="46" customFormat="1" ht="15" x14ac:dyDescent="0.25">
      <c r="A16" s="137"/>
      <c r="B16" s="120" t="s">
        <v>190</v>
      </c>
      <c r="C16" s="138"/>
      <c r="D16" s="208"/>
      <c r="E16" s="139"/>
      <c r="F16" s="47"/>
    </row>
    <row r="17" spans="1:9" s="46" customFormat="1" ht="14.25" hidden="1" customHeight="1" x14ac:dyDescent="0.25">
      <c r="A17" s="137" t="s">
        <v>191</v>
      </c>
      <c r="B17" s="120" t="s">
        <v>192</v>
      </c>
      <c r="C17" s="138">
        <f>C18</f>
        <v>0</v>
      </c>
      <c r="D17" s="208">
        <f t="shared" ref="D17:D18" si="1">D18</f>
        <v>0</v>
      </c>
      <c r="E17" s="138" t="e">
        <f>D17/C17*100</f>
        <v>#DIV/0!</v>
      </c>
    </row>
    <row r="18" spans="1:9" s="46" customFormat="1" ht="30" hidden="1" x14ac:dyDescent="0.25">
      <c r="A18" s="137" t="s">
        <v>193</v>
      </c>
      <c r="B18" s="120" t="s">
        <v>214</v>
      </c>
      <c r="C18" s="138">
        <f>C19</f>
        <v>0</v>
      </c>
      <c r="D18" s="208">
        <f t="shared" si="1"/>
        <v>0</v>
      </c>
      <c r="E18" s="138" t="e">
        <f>D18/C18*100</f>
        <v>#DIV/0!</v>
      </c>
    </row>
    <row r="19" spans="1:9" s="46" customFormat="1" ht="24.75" hidden="1" customHeight="1" x14ac:dyDescent="0.25">
      <c r="A19" s="137" t="s">
        <v>194</v>
      </c>
      <c r="B19" s="120" t="s">
        <v>227</v>
      </c>
      <c r="C19" s="198"/>
      <c r="D19" s="208">
        <v>0</v>
      </c>
      <c r="E19" s="198" t="e">
        <f>D19/C19*100</f>
        <v>#DIV/0!</v>
      </c>
      <c r="F19" s="48"/>
    </row>
    <row r="20" spans="1:9" s="46" customFormat="1" ht="30" x14ac:dyDescent="0.25">
      <c r="A20" s="137" t="s">
        <v>215</v>
      </c>
      <c r="B20" s="120" t="s">
        <v>216</v>
      </c>
      <c r="C20" s="138">
        <f>C21</f>
        <v>-8.1</v>
      </c>
      <c r="D20" s="208">
        <f t="shared" ref="D20" si="2">D21</f>
        <v>0</v>
      </c>
      <c r="E20" s="138">
        <f t="shared" ref="E20:E23" si="3">D20/C20*100</f>
        <v>0</v>
      </c>
      <c r="F20" s="48"/>
    </row>
    <row r="21" spans="1:9" s="46" customFormat="1" ht="29.25" customHeight="1" x14ac:dyDescent="0.25">
      <c r="A21" s="137" t="s">
        <v>217</v>
      </c>
      <c r="B21" s="120" t="s">
        <v>218</v>
      </c>
      <c r="C21" s="138">
        <f>C22</f>
        <v>-8.1</v>
      </c>
      <c r="D21" s="208">
        <f t="shared" ref="D21" si="4">D22</f>
        <v>0</v>
      </c>
      <c r="E21" s="138">
        <f t="shared" si="3"/>
        <v>0</v>
      </c>
      <c r="F21" s="48"/>
    </row>
    <row r="22" spans="1:9" s="46" customFormat="1" ht="45" x14ac:dyDescent="0.25">
      <c r="A22" s="137" t="s">
        <v>219</v>
      </c>
      <c r="B22" s="120" t="s">
        <v>220</v>
      </c>
      <c r="C22" s="138">
        <f>C23</f>
        <v>-8.1</v>
      </c>
      <c r="D22" s="208">
        <f t="shared" ref="D22" si="5">D23</f>
        <v>0</v>
      </c>
      <c r="E22" s="138">
        <f t="shared" si="3"/>
        <v>0</v>
      </c>
      <c r="F22" s="48"/>
    </row>
    <row r="23" spans="1:9" s="46" customFormat="1" ht="45" x14ac:dyDescent="0.25">
      <c r="A23" s="137" t="s">
        <v>221</v>
      </c>
      <c r="B23" s="120" t="s">
        <v>222</v>
      </c>
      <c r="C23" s="198">
        <v>-8.1</v>
      </c>
      <c r="D23" s="208">
        <v>0</v>
      </c>
      <c r="E23" s="198">
        <f t="shared" si="3"/>
        <v>0</v>
      </c>
      <c r="F23" s="48"/>
    </row>
    <row r="24" spans="1:9" s="46" customFormat="1" ht="15" x14ac:dyDescent="0.25">
      <c r="A24" s="140" t="s">
        <v>187</v>
      </c>
      <c r="B24" s="120" t="s">
        <v>195</v>
      </c>
      <c r="C24" s="198"/>
      <c r="D24" s="208"/>
      <c r="E24" s="199"/>
      <c r="F24" s="47"/>
    </row>
    <row r="25" spans="1:9" s="46" customFormat="1" ht="15" x14ac:dyDescent="0.25">
      <c r="A25" s="140"/>
      <c r="B25" s="120" t="s">
        <v>190</v>
      </c>
      <c r="C25" s="198"/>
      <c r="D25" s="208"/>
      <c r="E25" s="199"/>
      <c r="F25" s="48"/>
    </row>
    <row r="26" spans="1:9" s="46" customFormat="1" ht="15" x14ac:dyDescent="0.25">
      <c r="A26" s="140" t="s">
        <v>187</v>
      </c>
      <c r="B26" s="120" t="s">
        <v>196</v>
      </c>
      <c r="C26" s="198">
        <f>C27</f>
        <v>2.9000000000000909</v>
      </c>
      <c r="D26" s="208">
        <f>D27</f>
        <v>-11.799999999999955</v>
      </c>
      <c r="E26" s="199">
        <f t="shared" ref="E26:E37" si="6">D26/C26*100</f>
        <v>-406.89655172412358</v>
      </c>
      <c r="F26" s="48"/>
    </row>
    <row r="27" spans="1:9" s="46" customFormat="1" ht="16.5" customHeight="1" x14ac:dyDescent="0.25">
      <c r="A27" s="140" t="s">
        <v>197</v>
      </c>
      <c r="B27" s="120" t="s">
        <v>198</v>
      </c>
      <c r="C27" s="198">
        <f>C32+C37</f>
        <v>2.9000000000000909</v>
      </c>
      <c r="D27" s="208">
        <f>D32+D37</f>
        <v>-11.799999999999955</v>
      </c>
      <c r="E27" s="198">
        <f t="shared" si="6"/>
        <v>-406.89655172412358</v>
      </c>
      <c r="F27" s="49"/>
      <c r="G27" s="50"/>
    </row>
    <row r="28" spans="1:9" ht="15.75" x14ac:dyDescent="0.25">
      <c r="A28" s="140" t="s">
        <v>187</v>
      </c>
      <c r="B28" s="120" t="s">
        <v>199</v>
      </c>
      <c r="C28" s="198">
        <f>C29</f>
        <v>-1552.6</v>
      </c>
      <c r="D28" s="208">
        <f t="shared" ref="D28" si="7">D29</f>
        <v>-1076.7</v>
      </c>
      <c r="E28" s="198">
        <f t="shared" si="6"/>
        <v>69.348190132680671</v>
      </c>
      <c r="F28" s="228"/>
      <c r="G28" s="228"/>
      <c r="H28" s="51"/>
      <c r="I28" s="52"/>
    </row>
    <row r="29" spans="1:9" ht="15.75" x14ac:dyDescent="0.25">
      <c r="A29" s="140" t="s">
        <v>224</v>
      </c>
      <c r="B29" s="141" t="s">
        <v>223</v>
      </c>
      <c r="C29" s="198">
        <f>C30</f>
        <v>-1552.6</v>
      </c>
      <c r="D29" s="208">
        <f>D30</f>
        <v>-1076.7</v>
      </c>
      <c r="E29" s="198">
        <f t="shared" si="6"/>
        <v>69.348190132680671</v>
      </c>
      <c r="F29" s="53"/>
      <c r="G29" s="53"/>
      <c r="H29" s="51"/>
      <c r="I29" s="52"/>
    </row>
    <row r="30" spans="1:9" ht="15.75" x14ac:dyDescent="0.25">
      <c r="A30" s="140" t="s">
        <v>200</v>
      </c>
      <c r="B30" s="141" t="s">
        <v>201</v>
      </c>
      <c r="C30" s="198">
        <f>C31</f>
        <v>-1552.6</v>
      </c>
      <c r="D30" s="208">
        <f t="shared" ref="D30" si="8">D31</f>
        <v>-1076.7</v>
      </c>
      <c r="E30" s="198">
        <f t="shared" si="6"/>
        <v>69.348190132680671</v>
      </c>
      <c r="F30" s="53"/>
      <c r="G30" s="53"/>
      <c r="H30" s="51"/>
      <c r="I30" s="52"/>
    </row>
    <row r="31" spans="1:9" ht="15.75" x14ac:dyDescent="0.25">
      <c r="A31" s="140" t="s">
        <v>202</v>
      </c>
      <c r="B31" s="141" t="s">
        <v>203</v>
      </c>
      <c r="C31" s="198">
        <f>C32</f>
        <v>-1552.6</v>
      </c>
      <c r="D31" s="208">
        <f t="shared" ref="D31" si="9">D32</f>
        <v>-1076.7</v>
      </c>
      <c r="E31" s="198">
        <f t="shared" si="6"/>
        <v>69.348190132680671</v>
      </c>
      <c r="F31" s="129"/>
      <c r="G31" s="129"/>
      <c r="H31" s="51"/>
      <c r="I31" s="52"/>
    </row>
    <row r="32" spans="1:9" ht="30" x14ac:dyDescent="0.25">
      <c r="A32" s="140" t="s">
        <v>204</v>
      </c>
      <c r="B32" s="120" t="s">
        <v>205</v>
      </c>
      <c r="C32" s="198">
        <v>-1552.6</v>
      </c>
      <c r="D32" s="208">
        <v>-1076.7</v>
      </c>
      <c r="E32" s="198">
        <f t="shared" si="6"/>
        <v>69.348190132680671</v>
      </c>
      <c r="F32" s="53"/>
      <c r="G32" s="53"/>
      <c r="H32" s="51"/>
      <c r="I32" s="52"/>
    </row>
    <row r="33" spans="1:9" ht="15.75" x14ac:dyDescent="0.25">
      <c r="A33" s="140" t="s">
        <v>187</v>
      </c>
      <c r="B33" s="120" t="s">
        <v>206</v>
      </c>
      <c r="C33" s="200">
        <f>C34</f>
        <v>1555.5</v>
      </c>
      <c r="D33" s="209">
        <f t="shared" ref="D33" si="10">D34</f>
        <v>1064.9000000000001</v>
      </c>
      <c r="E33" s="200">
        <f t="shared" si="6"/>
        <v>68.460302153648357</v>
      </c>
      <c r="F33" s="53"/>
      <c r="G33" s="53"/>
      <c r="H33" s="51"/>
      <c r="I33" s="52"/>
    </row>
    <row r="34" spans="1:9" ht="15.75" x14ac:dyDescent="0.25">
      <c r="A34" s="140" t="s">
        <v>225</v>
      </c>
      <c r="B34" s="120" t="s">
        <v>226</v>
      </c>
      <c r="C34" s="200">
        <f>C35</f>
        <v>1555.5</v>
      </c>
      <c r="D34" s="209">
        <f t="shared" ref="D34" si="11">D35</f>
        <v>1064.9000000000001</v>
      </c>
      <c r="E34" s="200">
        <f t="shared" si="6"/>
        <v>68.460302153648357</v>
      </c>
      <c r="F34" s="129"/>
      <c r="G34" s="129"/>
      <c r="H34" s="51"/>
      <c r="I34" s="52"/>
    </row>
    <row r="35" spans="1:9" ht="15.75" x14ac:dyDescent="0.25">
      <c r="A35" s="140" t="s">
        <v>207</v>
      </c>
      <c r="B35" s="120" t="s">
        <v>208</v>
      </c>
      <c r="C35" s="200">
        <f>C36</f>
        <v>1555.5</v>
      </c>
      <c r="D35" s="209">
        <f>D36</f>
        <v>1064.9000000000001</v>
      </c>
      <c r="E35" s="200">
        <f t="shared" si="6"/>
        <v>68.460302153648357</v>
      </c>
      <c r="F35" s="53"/>
      <c r="G35" s="53"/>
      <c r="H35" s="51"/>
      <c r="I35" s="52"/>
    </row>
    <row r="36" spans="1:9" ht="15.75" x14ac:dyDescent="0.25">
      <c r="A36" s="140" t="s">
        <v>209</v>
      </c>
      <c r="B36" s="120" t="s">
        <v>210</v>
      </c>
      <c r="C36" s="200">
        <f>C37</f>
        <v>1555.5</v>
      </c>
      <c r="D36" s="209">
        <f t="shared" ref="D36" si="12">D37</f>
        <v>1064.9000000000001</v>
      </c>
      <c r="E36" s="200">
        <f t="shared" si="6"/>
        <v>68.460302153648357</v>
      </c>
      <c r="F36" s="53"/>
      <c r="G36" s="53"/>
      <c r="H36" s="51"/>
      <c r="I36" s="52"/>
    </row>
    <row r="37" spans="1:9" ht="30" x14ac:dyDescent="0.25">
      <c r="A37" s="140" t="s">
        <v>211</v>
      </c>
      <c r="B37" s="120" t="s">
        <v>212</v>
      </c>
      <c r="C37" s="200">
        <v>1555.5</v>
      </c>
      <c r="D37" s="209">
        <v>1064.9000000000001</v>
      </c>
      <c r="E37" s="200">
        <f t="shared" si="6"/>
        <v>68.460302153648357</v>
      </c>
    </row>
    <row r="38" spans="1:9" x14ac:dyDescent="0.2">
      <c r="C38" s="54"/>
      <c r="D38" s="46"/>
      <c r="E38" s="54"/>
      <c r="F38" s="55"/>
    </row>
    <row r="39" spans="1:9" x14ac:dyDescent="0.2">
      <c r="C39" s="54"/>
    </row>
    <row r="40" spans="1:9" x14ac:dyDescent="0.2">
      <c r="C40" s="54"/>
      <c r="D40" s="54"/>
      <c r="E40" s="54"/>
    </row>
    <row r="41" spans="1:9" x14ac:dyDescent="0.2">
      <c r="C41" s="54"/>
      <c r="D41" s="54"/>
      <c r="E41" s="54"/>
    </row>
    <row r="42" spans="1:9" x14ac:dyDescent="0.2">
      <c r="C42" s="54"/>
      <c r="D42" s="54"/>
      <c r="E42" s="54"/>
    </row>
    <row r="43" spans="1:9" x14ac:dyDescent="0.2">
      <c r="C43" s="54"/>
    </row>
    <row r="44" spans="1:9" x14ac:dyDescent="0.2">
      <c r="C44" s="54"/>
    </row>
    <row r="47" spans="1:9" x14ac:dyDescent="0.2">
      <c r="C47" s="54"/>
    </row>
    <row r="48" spans="1:9" x14ac:dyDescent="0.2">
      <c r="C48" s="54"/>
      <c r="D48" s="56"/>
    </row>
    <row r="49" spans="2:4" x14ac:dyDescent="0.2">
      <c r="B49" s="54"/>
      <c r="C49" s="54"/>
      <c r="D49" s="57"/>
    </row>
    <row r="50" spans="2:4" x14ac:dyDescent="0.2">
      <c r="C50" s="54"/>
      <c r="D50" s="56"/>
    </row>
    <row r="51" spans="2:4" x14ac:dyDescent="0.2">
      <c r="C51" s="54"/>
    </row>
    <row r="52" spans="2:4" x14ac:dyDescent="0.2">
      <c r="D52" s="54"/>
    </row>
    <row r="53" spans="2:4" x14ac:dyDescent="0.2">
      <c r="D53" s="54"/>
    </row>
    <row r="54" spans="2:4" x14ac:dyDescent="0.2">
      <c r="B54" s="55"/>
      <c r="D54" s="54"/>
    </row>
    <row r="55" spans="2:4" x14ac:dyDescent="0.2">
      <c r="C55" s="58"/>
      <c r="D55" s="59"/>
    </row>
    <row r="56" spans="2:4" x14ac:dyDescent="0.2">
      <c r="D56" s="54"/>
    </row>
    <row r="57" spans="2:4" x14ac:dyDescent="0.2">
      <c r="D57" s="54"/>
    </row>
    <row r="58" spans="2:4" x14ac:dyDescent="0.2">
      <c r="D58" s="54"/>
    </row>
    <row r="59" spans="2:4" x14ac:dyDescent="0.2">
      <c r="D59" s="54"/>
    </row>
    <row r="60" spans="2:4" x14ac:dyDescent="0.2">
      <c r="D60" s="54"/>
    </row>
    <row r="62" spans="2:4" x14ac:dyDescent="0.2">
      <c r="C62" s="54"/>
    </row>
    <row r="63" spans="2:4" x14ac:dyDescent="0.2">
      <c r="C63" s="54"/>
    </row>
  </sheetData>
  <mergeCells count="7">
    <mergeCell ref="F28:G28"/>
    <mergeCell ref="A8:E8"/>
    <mergeCell ref="C1:E1"/>
    <mergeCell ref="C2:E6"/>
    <mergeCell ref="A10:A11"/>
    <mergeCell ref="B10:B11"/>
    <mergeCell ref="C10:E10"/>
  </mergeCells>
  <conditionalFormatting sqref="A9">
    <cfRule type="expression" dxfId="2" priority="1" stopIfTrue="1">
      <formula>$F9&lt;&gt;""</formula>
    </cfRule>
  </conditionalFormatting>
  <conditionalFormatting sqref="A3 B2:C2 B3:B6">
    <cfRule type="expression" dxfId="1" priority="2" stopIfTrue="1">
      <formula>$G2&lt;&gt;""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workbookViewId="0">
      <selection activeCell="B18" sqref="B18:E18"/>
    </sheetView>
  </sheetViews>
  <sheetFormatPr defaultRowHeight="12.75" x14ac:dyDescent="0.2"/>
  <cols>
    <col min="1" max="1" width="6.1640625" style="60" customWidth="1"/>
    <col min="2" max="4" width="9.33203125" style="60"/>
    <col min="5" max="5" width="28.83203125" style="60" customWidth="1"/>
    <col min="6" max="6" width="19" style="60" customWidth="1"/>
    <col min="7" max="7" width="13.6640625" style="60" customWidth="1"/>
    <col min="8" max="8" width="7.83203125" style="60" customWidth="1"/>
    <col min="9" max="256" width="9.33203125" style="60"/>
    <col min="257" max="257" width="6.1640625" style="60" customWidth="1"/>
    <col min="258" max="260" width="9.33203125" style="60"/>
    <col min="261" max="261" width="35.83203125" style="60" customWidth="1"/>
    <col min="262" max="262" width="19" style="60" customWidth="1"/>
    <col min="263" max="263" width="13.6640625" style="60" customWidth="1"/>
    <col min="264" max="264" width="7.83203125" style="60" customWidth="1"/>
    <col min="265" max="512" width="9.33203125" style="60"/>
    <col min="513" max="513" width="6.1640625" style="60" customWidth="1"/>
    <col min="514" max="516" width="9.33203125" style="60"/>
    <col min="517" max="517" width="35.83203125" style="60" customWidth="1"/>
    <col min="518" max="518" width="19" style="60" customWidth="1"/>
    <col min="519" max="519" width="13.6640625" style="60" customWidth="1"/>
    <col min="520" max="520" width="7.83203125" style="60" customWidth="1"/>
    <col min="521" max="768" width="9.33203125" style="60"/>
    <col min="769" max="769" width="6.1640625" style="60" customWidth="1"/>
    <col min="770" max="772" width="9.33203125" style="60"/>
    <col min="773" max="773" width="35.83203125" style="60" customWidth="1"/>
    <col min="774" max="774" width="19" style="60" customWidth="1"/>
    <col min="775" max="775" width="13.6640625" style="60" customWidth="1"/>
    <col min="776" max="776" width="7.83203125" style="60" customWidth="1"/>
    <col min="777" max="1024" width="9.33203125" style="60"/>
    <col min="1025" max="1025" width="6.1640625" style="60" customWidth="1"/>
    <col min="1026" max="1028" width="9.33203125" style="60"/>
    <col min="1029" max="1029" width="35.83203125" style="60" customWidth="1"/>
    <col min="1030" max="1030" width="19" style="60" customWidth="1"/>
    <col min="1031" max="1031" width="13.6640625" style="60" customWidth="1"/>
    <col min="1032" max="1032" width="7.83203125" style="60" customWidth="1"/>
    <col min="1033" max="1280" width="9.33203125" style="60"/>
    <col min="1281" max="1281" width="6.1640625" style="60" customWidth="1"/>
    <col min="1282" max="1284" width="9.33203125" style="60"/>
    <col min="1285" max="1285" width="35.83203125" style="60" customWidth="1"/>
    <col min="1286" max="1286" width="19" style="60" customWidth="1"/>
    <col min="1287" max="1287" width="13.6640625" style="60" customWidth="1"/>
    <col min="1288" max="1288" width="7.83203125" style="60" customWidth="1"/>
    <col min="1289" max="1536" width="9.33203125" style="60"/>
    <col min="1537" max="1537" width="6.1640625" style="60" customWidth="1"/>
    <col min="1538" max="1540" width="9.33203125" style="60"/>
    <col min="1541" max="1541" width="35.83203125" style="60" customWidth="1"/>
    <col min="1542" max="1542" width="19" style="60" customWidth="1"/>
    <col min="1543" max="1543" width="13.6640625" style="60" customWidth="1"/>
    <col min="1544" max="1544" width="7.83203125" style="60" customWidth="1"/>
    <col min="1545" max="1792" width="9.33203125" style="60"/>
    <col min="1793" max="1793" width="6.1640625" style="60" customWidth="1"/>
    <col min="1794" max="1796" width="9.33203125" style="60"/>
    <col min="1797" max="1797" width="35.83203125" style="60" customWidth="1"/>
    <col min="1798" max="1798" width="19" style="60" customWidth="1"/>
    <col min="1799" max="1799" width="13.6640625" style="60" customWidth="1"/>
    <col min="1800" max="1800" width="7.83203125" style="60" customWidth="1"/>
    <col min="1801" max="2048" width="9.33203125" style="60"/>
    <col min="2049" max="2049" width="6.1640625" style="60" customWidth="1"/>
    <col min="2050" max="2052" width="9.33203125" style="60"/>
    <col min="2053" max="2053" width="35.83203125" style="60" customWidth="1"/>
    <col min="2054" max="2054" width="19" style="60" customWidth="1"/>
    <col min="2055" max="2055" width="13.6640625" style="60" customWidth="1"/>
    <col min="2056" max="2056" width="7.83203125" style="60" customWidth="1"/>
    <col min="2057" max="2304" width="9.33203125" style="60"/>
    <col min="2305" max="2305" width="6.1640625" style="60" customWidth="1"/>
    <col min="2306" max="2308" width="9.33203125" style="60"/>
    <col min="2309" max="2309" width="35.83203125" style="60" customWidth="1"/>
    <col min="2310" max="2310" width="19" style="60" customWidth="1"/>
    <col min="2311" max="2311" width="13.6640625" style="60" customWidth="1"/>
    <col min="2312" max="2312" width="7.83203125" style="60" customWidth="1"/>
    <col min="2313" max="2560" width="9.33203125" style="60"/>
    <col min="2561" max="2561" width="6.1640625" style="60" customWidth="1"/>
    <col min="2562" max="2564" width="9.33203125" style="60"/>
    <col min="2565" max="2565" width="35.83203125" style="60" customWidth="1"/>
    <col min="2566" max="2566" width="19" style="60" customWidth="1"/>
    <col min="2567" max="2567" width="13.6640625" style="60" customWidth="1"/>
    <col min="2568" max="2568" width="7.83203125" style="60" customWidth="1"/>
    <col min="2569" max="2816" width="9.33203125" style="60"/>
    <col min="2817" max="2817" width="6.1640625" style="60" customWidth="1"/>
    <col min="2818" max="2820" width="9.33203125" style="60"/>
    <col min="2821" max="2821" width="35.83203125" style="60" customWidth="1"/>
    <col min="2822" max="2822" width="19" style="60" customWidth="1"/>
    <col min="2823" max="2823" width="13.6640625" style="60" customWidth="1"/>
    <col min="2824" max="2824" width="7.83203125" style="60" customWidth="1"/>
    <col min="2825" max="3072" width="9.33203125" style="60"/>
    <col min="3073" max="3073" width="6.1640625" style="60" customWidth="1"/>
    <col min="3074" max="3076" width="9.33203125" style="60"/>
    <col min="3077" max="3077" width="35.83203125" style="60" customWidth="1"/>
    <col min="3078" max="3078" width="19" style="60" customWidth="1"/>
    <col min="3079" max="3079" width="13.6640625" style="60" customWidth="1"/>
    <col min="3080" max="3080" width="7.83203125" style="60" customWidth="1"/>
    <col min="3081" max="3328" width="9.33203125" style="60"/>
    <col min="3329" max="3329" width="6.1640625" style="60" customWidth="1"/>
    <col min="3330" max="3332" width="9.33203125" style="60"/>
    <col min="3333" max="3333" width="35.83203125" style="60" customWidth="1"/>
    <col min="3334" max="3334" width="19" style="60" customWidth="1"/>
    <col min="3335" max="3335" width="13.6640625" style="60" customWidth="1"/>
    <col min="3336" max="3336" width="7.83203125" style="60" customWidth="1"/>
    <col min="3337" max="3584" width="9.33203125" style="60"/>
    <col min="3585" max="3585" width="6.1640625" style="60" customWidth="1"/>
    <col min="3586" max="3588" width="9.33203125" style="60"/>
    <col min="3589" max="3589" width="35.83203125" style="60" customWidth="1"/>
    <col min="3590" max="3590" width="19" style="60" customWidth="1"/>
    <col min="3591" max="3591" width="13.6640625" style="60" customWidth="1"/>
    <col min="3592" max="3592" width="7.83203125" style="60" customWidth="1"/>
    <col min="3593" max="3840" width="9.33203125" style="60"/>
    <col min="3841" max="3841" width="6.1640625" style="60" customWidth="1"/>
    <col min="3842" max="3844" width="9.33203125" style="60"/>
    <col min="3845" max="3845" width="35.83203125" style="60" customWidth="1"/>
    <col min="3846" max="3846" width="19" style="60" customWidth="1"/>
    <col min="3847" max="3847" width="13.6640625" style="60" customWidth="1"/>
    <col min="3848" max="3848" width="7.83203125" style="60" customWidth="1"/>
    <col min="3849" max="4096" width="9.33203125" style="60"/>
    <col min="4097" max="4097" width="6.1640625" style="60" customWidth="1"/>
    <col min="4098" max="4100" width="9.33203125" style="60"/>
    <col min="4101" max="4101" width="35.83203125" style="60" customWidth="1"/>
    <col min="4102" max="4102" width="19" style="60" customWidth="1"/>
    <col min="4103" max="4103" width="13.6640625" style="60" customWidth="1"/>
    <col min="4104" max="4104" width="7.83203125" style="60" customWidth="1"/>
    <col min="4105" max="4352" width="9.33203125" style="60"/>
    <col min="4353" max="4353" width="6.1640625" style="60" customWidth="1"/>
    <col min="4354" max="4356" width="9.33203125" style="60"/>
    <col min="4357" max="4357" width="35.83203125" style="60" customWidth="1"/>
    <col min="4358" max="4358" width="19" style="60" customWidth="1"/>
    <col min="4359" max="4359" width="13.6640625" style="60" customWidth="1"/>
    <col min="4360" max="4360" width="7.83203125" style="60" customWidth="1"/>
    <col min="4361" max="4608" width="9.33203125" style="60"/>
    <col min="4609" max="4609" width="6.1640625" style="60" customWidth="1"/>
    <col min="4610" max="4612" width="9.33203125" style="60"/>
    <col min="4613" max="4613" width="35.83203125" style="60" customWidth="1"/>
    <col min="4614" max="4614" width="19" style="60" customWidth="1"/>
    <col min="4615" max="4615" width="13.6640625" style="60" customWidth="1"/>
    <col min="4616" max="4616" width="7.83203125" style="60" customWidth="1"/>
    <col min="4617" max="4864" width="9.33203125" style="60"/>
    <col min="4865" max="4865" width="6.1640625" style="60" customWidth="1"/>
    <col min="4866" max="4868" width="9.33203125" style="60"/>
    <col min="4869" max="4869" width="35.83203125" style="60" customWidth="1"/>
    <col min="4870" max="4870" width="19" style="60" customWidth="1"/>
    <col min="4871" max="4871" width="13.6640625" style="60" customWidth="1"/>
    <col min="4872" max="4872" width="7.83203125" style="60" customWidth="1"/>
    <col min="4873" max="5120" width="9.33203125" style="60"/>
    <col min="5121" max="5121" width="6.1640625" style="60" customWidth="1"/>
    <col min="5122" max="5124" width="9.33203125" style="60"/>
    <col min="5125" max="5125" width="35.83203125" style="60" customWidth="1"/>
    <col min="5126" max="5126" width="19" style="60" customWidth="1"/>
    <col min="5127" max="5127" width="13.6640625" style="60" customWidth="1"/>
    <col min="5128" max="5128" width="7.83203125" style="60" customWidth="1"/>
    <col min="5129" max="5376" width="9.33203125" style="60"/>
    <col min="5377" max="5377" width="6.1640625" style="60" customWidth="1"/>
    <col min="5378" max="5380" width="9.33203125" style="60"/>
    <col min="5381" max="5381" width="35.83203125" style="60" customWidth="1"/>
    <col min="5382" max="5382" width="19" style="60" customWidth="1"/>
    <col min="5383" max="5383" width="13.6640625" style="60" customWidth="1"/>
    <col min="5384" max="5384" width="7.83203125" style="60" customWidth="1"/>
    <col min="5385" max="5632" width="9.33203125" style="60"/>
    <col min="5633" max="5633" width="6.1640625" style="60" customWidth="1"/>
    <col min="5634" max="5636" width="9.33203125" style="60"/>
    <col min="5637" max="5637" width="35.83203125" style="60" customWidth="1"/>
    <col min="5638" max="5638" width="19" style="60" customWidth="1"/>
    <col min="5639" max="5639" width="13.6640625" style="60" customWidth="1"/>
    <col min="5640" max="5640" width="7.83203125" style="60" customWidth="1"/>
    <col min="5641" max="5888" width="9.33203125" style="60"/>
    <col min="5889" max="5889" width="6.1640625" style="60" customWidth="1"/>
    <col min="5890" max="5892" width="9.33203125" style="60"/>
    <col min="5893" max="5893" width="35.83203125" style="60" customWidth="1"/>
    <col min="5894" max="5894" width="19" style="60" customWidth="1"/>
    <col min="5895" max="5895" width="13.6640625" style="60" customWidth="1"/>
    <col min="5896" max="5896" width="7.83203125" style="60" customWidth="1"/>
    <col min="5897" max="6144" width="9.33203125" style="60"/>
    <col min="6145" max="6145" width="6.1640625" style="60" customWidth="1"/>
    <col min="6146" max="6148" width="9.33203125" style="60"/>
    <col min="6149" max="6149" width="35.83203125" style="60" customWidth="1"/>
    <col min="6150" max="6150" width="19" style="60" customWidth="1"/>
    <col min="6151" max="6151" width="13.6640625" style="60" customWidth="1"/>
    <col min="6152" max="6152" width="7.83203125" style="60" customWidth="1"/>
    <col min="6153" max="6400" width="9.33203125" style="60"/>
    <col min="6401" max="6401" width="6.1640625" style="60" customWidth="1"/>
    <col min="6402" max="6404" width="9.33203125" style="60"/>
    <col min="6405" max="6405" width="35.83203125" style="60" customWidth="1"/>
    <col min="6406" max="6406" width="19" style="60" customWidth="1"/>
    <col min="6407" max="6407" width="13.6640625" style="60" customWidth="1"/>
    <col min="6408" max="6408" width="7.83203125" style="60" customWidth="1"/>
    <col min="6409" max="6656" width="9.33203125" style="60"/>
    <col min="6657" max="6657" width="6.1640625" style="60" customWidth="1"/>
    <col min="6658" max="6660" width="9.33203125" style="60"/>
    <col min="6661" max="6661" width="35.83203125" style="60" customWidth="1"/>
    <col min="6662" max="6662" width="19" style="60" customWidth="1"/>
    <col min="6663" max="6663" width="13.6640625" style="60" customWidth="1"/>
    <col min="6664" max="6664" width="7.83203125" style="60" customWidth="1"/>
    <col min="6665" max="6912" width="9.33203125" style="60"/>
    <col min="6913" max="6913" width="6.1640625" style="60" customWidth="1"/>
    <col min="6914" max="6916" width="9.33203125" style="60"/>
    <col min="6917" max="6917" width="35.83203125" style="60" customWidth="1"/>
    <col min="6918" max="6918" width="19" style="60" customWidth="1"/>
    <col min="6919" max="6919" width="13.6640625" style="60" customWidth="1"/>
    <col min="6920" max="6920" width="7.83203125" style="60" customWidth="1"/>
    <col min="6921" max="7168" width="9.33203125" style="60"/>
    <col min="7169" max="7169" width="6.1640625" style="60" customWidth="1"/>
    <col min="7170" max="7172" width="9.33203125" style="60"/>
    <col min="7173" max="7173" width="35.83203125" style="60" customWidth="1"/>
    <col min="7174" max="7174" width="19" style="60" customWidth="1"/>
    <col min="7175" max="7175" width="13.6640625" style="60" customWidth="1"/>
    <col min="7176" max="7176" width="7.83203125" style="60" customWidth="1"/>
    <col min="7177" max="7424" width="9.33203125" style="60"/>
    <col min="7425" max="7425" width="6.1640625" style="60" customWidth="1"/>
    <col min="7426" max="7428" width="9.33203125" style="60"/>
    <col min="7429" max="7429" width="35.83203125" style="60" customWidth="1"/>
    <col min="7430" max="7430" width="19" style="60" customWidth="1"/>
    <col min="7431" max="7431" width="13.6640625" style="60" customWidth="1"/>
    <col min="7432" max="7432" width="7.83203125" style="60" customWidth="1"/>
    <col min="7433" max="7680" width="9.33203125" style="60"/>
    <col min="7681" max="7681" width="6.1640625" style="60" customWidth="1"/>
    <col min="7682" max="7684" width="9.33203125" style="60"/>
    <col min="7685" max="7685" width="35.83203125" style="60" customWidth="1"/>
    <col min="7686" max="7686" width="19" style="60" customWidth="1"/>
    <col min="7687" max="7687" width="13.6640625" style="60" customWidth="1"/>
    <col min="7688" max="7688" width="7.83203125" style="60" customWidth="1"/>
    <col min="7689" max="7936" width="9.33203125" style="60"/>
    <col min="7937" max="7937" width="6.1640625" style="60" customWidth="1"/>
    <col min="7938" max="7940" width="9.33203125" style="60"/>
    <col min="7941" max="7941" width="35.83203125" style="60" customWidth="1"/>
    <col min="7942" max="7942" width="19" style="60" customWidth="1"/>
    <col min="7943" max="7943" width="13.6640625" style="60" customWidth="1"/>
    <col min="7944" max="7944" width="7.83203125" style="60" customWidth="1"/>
    <col min="7945" max="8192" width="9.33203125" style="60"/>
    <col min="8193" max="8193" width="6.1640625" style="60" customWidth="1"/>
    <col min="8194" max="8196" width="9.33203125" style="60"/>
    <col min="8197" max="8197" width="35.83203125" style="60" customWidth="1"/>
    <col min="8198" max="8198" width="19" style="60" customWidth="1"/>
    <col min="8199" max="8199" width="13.6640625" style="60" customWidth="1"/>
    <col min="8200" max="8200" width="7.83203125" style="60" customWidth="1"/>
    <col min="8201" max="8448" width="9.33203125" style="60"/>
    <col min="8449" max="8449" width="6.1640625" style="60" customWidth="1"/>
    <col min="8450" max="8452" width="9.33203125" style="60"/>
    <col min="8453" max="8453" width="35.83203125" style="60" customWidth="1"/>
    <col min="8454" max="8454" width="19" style="60" customWidth="1"/>
    <col min="8455" max="8455" width="13.6640625" style="60" customWidth="1"/>
    <col min="8456" max="8456" width="7.83203125" style="60" customWidth="1"/>
    <col min="8457" max="8704" width="9.33203125" style="60"/>
    <col min="8705" max="8705" width="6.1640625" style="60" customWidth="1"/>
    <col min="8706" max="8708" width="9.33203125" style="60"/>
    <col min="8709" max="8709" width="35.83203125" style="60" customWidth="1"/>
    <col min="8710" max="8710" width="19" style="60" customWidth="1"/>
    <col min="8711" max="8711" width="13.6640625" style="60" customWidth="1"/>
    <col min="8712" max="8712" width="7.83203125" style="60" customWidth="1"/>
    <col min="8713" max="8960" width="9.33203125" style="60"/>
    <col min="8961" max="8961" width="6.1640625" style="60" customWidth="1"/>
    <col min="8962" max="8964" width="9.33203125" style="60"/>
    <col min="8965" max="8965" width="35.83203125" style="60" customWidth="1"/>
    <col min="8966" max="8966" width="19" style="60" customWidth="1"/>
    <col min="8967" max="8967" width="13.6640625" style="60" customWidth="1"/>
    <col min="8968" max="8968" width="7.83203125" style="60" customWidth="1"/>
    <col min="8969" max="9216" width="9.33203125" style="60"/>
    <col min="9217" max="9217" width="6.1640625" style="60" customWidth="1"/>
    <col min="9218" max="9220" width="9.33203125" style="60"/>
    <col min="9221" max="9221" width="35.83203125" style="60" customWidth="1"/>
    <col min="9222" max="9222" width="19" style="60" customWidth="1"/>
    <col min="9223" max="9223" width="13.6640625" style="60" customWidth="1"/>
    <col min="9224" max="9224" width="7.83203125" style="60" customWidth="1"/>
    <col min="9225" max="9472" width="9.33203125" style="60"/>
    <col min="9473" max="9473" width="6.1640625" style="60" customWidth="1"/>
    <col min="9474" max="9476" width="9.33203125" style="60"/>
    <col min="9477" max="9477" width="35.83203125" style="60" customWidth="1"/>
    <col min="9478" max="9478" width="19" style="60" customWidth="1"/>
    <col min="9479" max="9479" width="13.6640625" style="60" customWidth="1"/>
    <col min="9480" max="9480" width="7.83203125" style="60" customWidth="1"/>
    <col min="9481" max="9728" width="9.33203125" style="60"/>
    <col min="9729" max="9729" width="6.1640625" style="60" customWidth="1"/>
    <col min="9730" max="9732" width="9.33203125" style="60"/>
    <col min="9733" max="9733" width="35.83203125" style="60" customWidth="1"/>
    <col min="9734" max="9734" width="19" style="60" customWidth="1"/>
    <col min="9735" max="9735" width="13.6640625" style="60" customWidth="1"/>
    <col min="9736" max="9736" width="7.83203125" style="60" customWidth="1"/>
    <col min="9737" max="9984" width="9.33203125" style="60"/>
    <col min="9985" max="9985" width="6.1640625" style="60" customWidth="1"/>
    <col min="9986" max="9988" width="9.33203125" style="60"/>
    <col min="9989" max="9989" width="35.83203125" style="60" customWidth="1"/>
    <col min="9990" max="9990" width="19" style="60" customWidth="1"/>
    <col min="9991" max="9991" width="13.6640625" style="60" customWidth="1"/>
    <col min="9992" max="9992" width="7.83203125" style="60" customWidth="1"/>
    <col min="9993" max="10240" width="9.33203125" style="60"/>
    <col min="10241" max="10241" width="6.1640625" style="60" customWidth="1"/>
    <col min="10242" max="10244" width="9.33203125" style="60"/>
    <col min="10245" max="10245" width="35.83203125" style="60" customWidth="1"/>
    <col min="10246" max="10246" width="19" style="60" customWidth="1"/>
    <col min="10247" max="10247" width="13.6640625" style="60" customWidth="1"/>
    <col min="10248" max="10248" width="7.83203125" style="60" customWidth="1"/>
    <col min="10249" max="10496" width="9.33203125" style="60"/>
    <col min="10497" max="10497" width="6.1640625" style="60" customWidth="1"/>
    <col min="10498" max="10500" width="9.33203125" style="60"/>
    <col min="10501" max="10501" width="35.83203125" style="60" customWidth="1"/>
    <col min="10502" max="10502" width="19" style="60" customWidth="1"/>
    <col min="10503" max="10503" width="13.6640625" style="60" customWidth="1"/>
    <col min="10504" max="10504" width="7.83203125" style="60" customWidth="1"/>
    <col min="10505" max="10752" width="9.33203125" style="60"/>
    <col min="10753" max="10753" width="6.1640625" style="60" customWidth="1"/>
    <col min="10754" max="10756" width="9.33203125" style="60"/>
    <col min="10757" max="10757" width="35.83203125" style="60" customWidth="1"/>
    <col min="10758" max="10758" width="19" style="60" customWidth="1"/>
    <col min="10759" max="10759" width="13.6640625" style="60" customWidth="1"/>
    <col min="10760" max="10760" width="7.83203125" style="60" customWidth="1"/>
    <col min="10761" max="11008" width="9.33203125" style="60"/>
    <col min="11009" max="11009" width="6.1640625" style="60" customWidth="1"/>
    <col min="11010" max="11012" width="9.33203125" style="60"/>
    <col min="11013" max="11013" width="35.83203125" style="60" customWidth="1"/>
    <col min="11014" max="11014" width="19" style="60" customWidth="1"/>
    <col min="11015" max="11015" width="13.6640625" style="60" customWidth="1"/>
    <col min="11016" max="11016" width="7.83203125" style="60" customWidth="1"/>
    <col min="11017" max="11264" width="9.33203125" style="60"/>
    <col min="11265" max="11265" width="6.1640625" style="60" customWidth="1"/>
    <col min="11266" max="11268" width="9.33203125" style="60"/>
    <col min="11269" max="11269" width="35.83203125" style="60" customWidth="1"/>
    <col min="11270" max="11270" width="19" style="60" customWidth="1"/>
    <col min="11271" max="11271" width="13.6640625" style="60" customWidth="1"/>
    <col min="11272" max="11272" width="7.83203125" style="60" customWidth="1"/>
    <col min="11273" max="11520" width="9.33203125" style="60"/>
    <col min="11521" max="11521" width="6.1640625" style="60" customWidth="1"/>
    <col min="11522" max="11524" width="9.33203125" style="60"/>
    <col min="11525" max="11525" width="35.83203125" style="60" customWidth="1"/>
    <col min="11526" max="11526" width="19" style="60" customWidth="1"/>
    <col min="11527" max="11527" width="13.6640625" style="60" customWidth="1"/>
    <col min="11528" max="11528" width="7.83203125" style="60" customWidth="1"/>
    <col min="11529" max="11776" width="9.33203125" style="60"/>
    <col min="11777" max="11777" width="6.1640625" style="60" customWidth="1"/>
    <col min="11778" max="11780" width="9.33203125" style="60"/>
    <col min="11781" max="11781" width="35.83203125" style="60" customWidth="1"/>
    <col min="11782" max="11782" width="19" style="60" customWidth="1"/>
    <col min="11783" max="11783" width="13.6640625" style="60" customWidth="1"/>
    <col min="11784" max="11784" width="7.83203125" style="60" customWidth="1"/>
    <col min="11785" max="12032" width="9.33203125" style="60"/>
    <col min="12033" max="12033" width="6.1640625" style="60" customWidth="1"/>
    <col min="12034" max="12036" width="9.33203125" style="60"/>
    <col min="12037" max="12037" width="35.83203125" style="60" customWidth="1"/>
    <col min="12038" max="12038" width="19" style="60" customWidth="1"/>
    <col min="12039" max="12039" width="13.6640625" style="60" customWidth="1"/>
    <col min="12040" max="12040" width="7.83203125" style="60" customWidth="1"/>
    <col min="12041" max="12288" width="9.33203125" style="60"/>
    <col min="12289" max="12289" width="6.1640625" style="60" customWidth="1"/>
    <col min="12290" max="12292" width="9.33203125" style="60"/>
    <col min="12293" max="12293" width="35.83203125" style="60" customWidth="1"/>
    <col min="12294" max="12294" width="19" style="60" customWidth="1"/>
    <col min="12295" max="12295" width="13.6640625" style="60" customWidth="1"/>
    <col min="12296" max="12296" width="7.83203125" style="60" customWidth="1"/>
    <col min="12297" max="12544" width="9.33203125" style="60"/>
    <col min="12545" max="12545" width="6.1640625" style="60" customWidth="1"/>
    <col min="12546" max="12548" width="9.33203125" style="60"/>
    <col min="12549" max="12549" width="35.83203125" style="60" customWidth="1"/>
    <col min="12550" max="12550" width="19" style="60" customWidth="1"/>
    <col min="12551" max="12551" width="13.6640625" style="60" customWidth="1"/>
    <col min="12552" max="12552" width="7.83203125" style="60" customWidth="1"/>
    <col min="12553" max="12800" width="9.33203125" style="60"/>
    <col min="12801" max="12801" width="6.1640625" style="60" customWidth="1"/>
    <col min="12802" max="12804" width="9.33203125" style="60"/>
    <col min="12805" max="12805" width="35.83203125" style="60" customWidth="1"/>
    <col min="12806" max="12806" width="19" style="60" customWidth="1"/>
    <col min="12807" max="12807" width="13.6640625" style="60" customWidth="1"/>
    <col min="12808" max="12808" width="7.83203125" style="60" customWidth="1"/>
    <col min="12809" max="13056" width="9.33203125" style="60"/>
    <col min="13057" max="13057" width="6.1640625" style="60" customWidth="1"/>
    <col min="13058" max="13060" width="9.33203125" style="60"/>
    <col min="13061" max="13061" width="35.83203125" style="60" customWidth="1"/>
    <col min="13062" max="13062" width="19" style="60" customWidth="1"/>
    <col min="13063" max="13063" width="13.6640625" style="60" customWidth="1"/>
    <col min="13064" max="13064" width="7.83203125" style="60" customWidth="1"/>
    <col min="13065" max="13312" width="9.33203125" style="60"/>
    <col min="13313" max="13313" width="6.1640625" style="60" customWidth="1"/>
    <col min="13314" max="13316" width="9.33203125" style="60"/>
    <col min="13317" max="13317" width="35.83203125" style="60" customWidth="1"/>
    <col min="13318" max="13318" width="19" style="60" customWidth="1"/>
    <col min="13319" max="13319" width="13.6640625" style="60" customWidth="1"/>
    <col min="13320" max="13320" width="7.83203125" style="60" customWidth="1"/>
    <col min="13321" max="13568" width="9.33203125" style="60"/>
    <col min="13569" max="13569" width="6.1640625" style="60" customWidth="1"/>
    <col min="13570" max="13572" width="9.33203125" style="60"/>
    <col min="13573" max="13573" width="35.83203125" style="60" customWidth="1"/>
    <col min="13574" max="13574" width="19" style="60" customWidth="1"/>
    <col min="13575" max="13575" width="13.6640625" style="60" customWidth="1"/>
    <col min="13576" max="13576" width="7.83203125" style="60" customWidth="1"/>
    <col min="13577" max="13824" width="9.33203125" style="60"/>
    <col min="13825" max="13825" width="6.1640625" style="60" customWidth="1"/>
    <col min="13826" max="13828" width="9.33203125" style="60"/>
    <col min="13829" max="13829" width="35.83203125" style="60" customWidth="1"/>
    <col min="13830" max="13830" width="19" style="60" customWidth="1"/>
    <col min="13831" max="13831" width="13.6640625" style="60" customWidth="1"/>
    <col min="13832" max="13832" width="7.83203125" style="60" customWidth="1"/>
    <col min="13833" max="14080" width="9.33203125" style="60"/>
    <col min="14081" max="14081" width="6.1640625" style="60" customWidth="1"/>
    <col min="14082" max="14084" width="9.33203125" style="60"/>
    <col min="14085" max="14085" width="35.83203125" style="60" customWidth="1"/>
    <col min="14086" max="14086" width="19" style="60" customWidth="1"/>
    <col min="14087" max="14087" width="13.6640625" style="60" customWidth="1"/>
    <col min="14088" max="14088" width="7.83203125" style="60" customWidth="1"/>
    <col min="14089" max="14336" width="9.33203125" style="60"/>
    <col min="14337" max="14337" width="6.1640625" style="60" customWidth="1"/>
    <col min="14338" max="14340" width="9.33203125" style="60"/>
    <col min="14341" max="14341" width="35.83203125" style="60" customWidth="1"/>
    <col min="14342" max="14342" width="19" style="60" customWidth="1"/>
    <col min="14343" max="14343" width="13.6640625" style="60" customWidth="1"/>
    <col min="14344" max="14344" width="7.83203125" style="60" customWidth="1"/>
    <col min="14345" max="14592" width="9.33203125" style="60"/>
    <col min="14593" max="14593" width="6.1640625" style="60" customWidth="1"/>
    <col min="14594" max="14596" width="9.33203125" style="60"/>
    <col min="14597" max="14597" width="35.83203125" style="60" customWidth="1"/>
    <col min="14598" max="14598" width="19" style="60" customWidth="1"/>
    <col min="14599" max="14599" width="13.6640625" style="60" customWidth="1"/>
    <col min="14600" max="14600" width="7.83203125" style="60" customWidth="1"/>
    <col min="14601" max="14848" width="9.33203125" style="60"/>
    <col min="14849" max="14849" width="6.1640625" style="60" customWidth="1"/>
    <col min="14850" max="14852" width="9.33203125" style="60"/>
    <col min="14853" max="14853" width="35.83203125" style="60" customWidth="1"/>
    <col min="14854" max="14854" width="19" style="60" customWidth="1"/>
    <col min="14855" max="14855" width="13.6640625" style="60" customWidth="1"/>
    <col min="14856" max="14856" width="7.83203125" style="60" customWidth="1"/>
    <col min="14857" max="15104" width="9.33203125" style="60"/>
    <col min="15105" max="15105" width="6.1640625" style="60" customWidth="1"/>
    <col min="15106" max="15108" width="9.33203125" style="60"/>
    <col min="15109" max="15109" width="35.83203125" style="60" customWidth="1"/>
    <col min="15110" max="15110" width="19" style="60" customWidth="1"/>
    <col min="15111" max="15111" width="13.6640625" style="60" customWidth="1"/>
    <col min="15112" max="15112" width="7.83203125" style="60" customWidth="1"/>
    <col min="15113" max="15360" width="9.33203125" style="60"/>
    <col min="15361" max="15361" width="6.1640625" style="60" customWidth="1"/>
    <col min="15362" max="15364" width="9.33203125" style="60"/>
    <col min="15365" max="15365" width="35.83203125" style="60" customWidth="1"/>
    <col min="15366" max="15366" width="19" style="60" customWidth="1"/>
    <col min="15367" max="15367" width="13.6640625" style="60" customWidth="1"/>
    <col min="15368" max="15368" width="7.83203125" style="60" customWidth="1"/>
    <col min="15369" max="15616" width="9.33203125" style="60"/>
    <col min="15617" max="15617" width="6.1640625" style="60" customWidth="1"/>
    <col min="15618" max="15620" width="9.33203125" style="60"/>
    <col min="15621" max="15621" width="35.83203125" style="60" customWidth="1"/>
    <col min="15622" max="15622" width="19" style="60" customWidth="1"/>
    <col min="15623" max="15623" width="13.6640625" style="60" customWidth="1"/>
    <col min="15624" max="15624" width="7.83203125" style="60" customWidth="1"/>
    <col min="15625" max="15872" width="9.33203125" style="60"/>
    <col min="15873" max="15873" width="6.1640625" style="60" customWidth="1"/>
    <col min="15874" max="15876" width="9.33203125" style="60"/>
    <col min="15877" max="15877" width="35.83203125" style="60" customWidth="1"/>
    <col min="15878" max="15878" width="19" style="60" customWidth="1"/>
    <col min="15879" max="15879" width="13.6640625" style="60" customWidth="1"/>
    <col min="15880" max="15880" width="7.83203125" style="60" customWidth="1"/>
    <col min="15881" max="16128" width="9.33203125" style="60"/>
    <col min="16129" max="16129" width="6.1640625" style="60" customWidth="1"/>
    <col min="16130" max="16132" width="9.33203125" style="60"/>
    <col min="16133" max="16133" width="35.83203125" style="60" customWidth="1"/>
    <col min="16134" max="16134" width="19" style="60" customWidth="1"/>
    <col min="16135" max="16135" width="13.6640625" style="60" customWidth="1"/>
    <col min="16136" max="16136" width="7.83203125" style="60" customWidth="1"/>
    <col min="16137" max="16384" width="9.33203125" style="60"/>
  </cols>
  <sheetData>
    <row r="1" spans="1:10" ht="15.75" x14ac:dyDescent="0.25">
      <c r="F1" s="235" t="s">
        <v>184</v>
      </c>
      <c r="G1" s="236"/>
      <c r="H1" s="236"/>
      <c r="I1" s="236"/>
      <c r="J1" s="236"/>
    </row>
    <row r="2" spans="1:10" ht="21" customHeight="1" x14ac:dyDescent="0.25">
      <c r="B2" s="30"/>
      <c r="C2" s="30"/>
      <c r="D2" s="30"/>
      <c r="E2" s="30"/>
      <c r="F2" s="240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2023 года»</v>
      </c>
      <c r="G2" s="240"/>
      <c r="H2" s="240"/>
      <c r="I2" s="240"/>
      <c r="J2" s="240"/>
    </row>
    <row r="3" spans="1:10" ht="22.5" customHeight="1" x14ac:dyDescent="0.25">
      <c r="B3" s="30"/>
      <c r="C3" s="30"/>
      <c r="D3" s="30"/>
      <c r="E3" s="30"/>
      <c r="F3" s="240"/>
      <c r="G3" s="240"/>
      <c r="H3" s="240"/>
      <c r="I3" s="240"/>
      <c r="J3" s="240"/>
    </row>
    <row r="4" spans="1:10" ht="24.75" customHeight="1" x14ac:dyDescent="0.25">
      <c r="B4" s="30"/>
      <c r="C4" s="30"/>
      <c r="D4" s="30"/>
      <c r="E4" s="30"/>
      <c r="F4" s="240"/>
      <c r="G4" s="240"/>
      <c r="H4" s="240"/>
      <c r="I4" s="240"/>
      <c r="J4" s="240"/>
    </row>
    <row r="5" spans="1:10" ht="27.75" customHeight="1" x14ac:dyDescent="0.25">
      <c r="B5" s="30"/>
      <c r="C5" s="30"/>
      <c r="D5" s="30"/>
      <c r="E5" s="30"/>
      <c r="F5" s="240"/>
      <c r="G5" s="240"/>
      <c r="H5" s="240"/>
      <c r="I5" s="240"/>
      <c r="J5" s="240"/>
    </row>
    <row r="6" spans="1:10" ht="15.75" customHeight="1" x14ac:dyDescent="0.25">
      <c r="B6" s="32"/>
      <c r="C6" s="32"/>
      <c r="D6" s="32"/>
      <c r="E6" s="32"/>
      <c r="F6" s="240"/>
      <c r="G6" s="240"/>
      <c r="H6" s="240"/>
      <c r="I6" s="240"/>
      <c r="J6" s="240"/>
    </row>
    <row r="7" spans="1:10" ht="11.25" customHeight="1" x14ac:dyDescent="0.25">
      <c r="B7" s="32"/>
      <c r="C7" s="32"/>
      <c r="D7" s="32"/>
      <c r="E7" s="32"/>
      <c r="F7" s="61"/>
      <c r="G7" s="61"/>
      <c r="H7" s="61"/>
      <c r="I7" s="61"/>
      <c r="J7" s="61"/>
    </row>
    <row r="9" spans="1:10" ht="84.75" customHeight="1" x14ac:dyDescent="0.2">
      <c r="A9" s="229" t="s">
        <v>254</v>
      </c>
      <c r="B9" s="229"/>
      <c r="C9" s="229"/>
      <c r="D9" s="229"/>
      <c r="E9" s="229"/>
      <c r="F9" s="229"/>
      <c r="G9" s="229"/>
      <c r="H9" s="229"/>
      <c r="I9" s="229"/>
      <c r="J9" s="229"/>
    </row>
    <row r="11" spans="1:10" ht="19.5" customHeight="1" x14ac:dyDescent="0.2">
      <c r="A11" s="241" t="s">
        <v>26</v>
      </c>
      <c r="B11" s="242" t="s">
        <v>27</v>
      </c>
      <c r="C11" s="242"/>
      <c r="D11" s="242"/>
      <c r="E11" s="242"/>
      <c r="F11" s="243" t="s">
        <v>28</v>
      </c>
      <c r="G11" s="243"/>
      <c r="H11" s="243"/>
      <c r="I11" s="243"/>
      <c r="J11" s="243"/>
    </row>
    <row r="12" spans="1:10" ht="33" customHeight="1" x14ac:dyDescent="0.2">
      <c r="A12" s="241"/>
      <c r="B12" s="242"/>
      <c r="C12" s="242"/>
      <c r="D12" s="242"/>
      <c r="E12" s="242"/>
      <c r="F12" s="193" t="s">
        <v>243</v>
      </c>
      <c r="G12" s="244" t="s">
        <v>241</v>
      </c>
      <c r="H12" s="244"/>
      <c r="I12" s="245" t="s">
        <v>242</v>
      </c>
      <c r="J12" s="246"/>
    </row>
    <row r="13" spans="1:10" ht="32.25" customHeight="1" x14ac:dyDescent="0.25">
      <c r="A13" s="181">
        <v>1</v>
      </c>
      <c r="B13" s="237" t="s">
        <v>192</v>
      </c>
      <c r="C13" s="237"/>
      <c r="D13" s="237"/>
      <c r="E13" s="237"/>
      <c r="F13" s="183">
        <f>F14</f>
        <v>0</v>
      </c>
      <c r="G13" s="238">
        <f t="shared" ref="G13" si="0">G14</f>
        <v>0</v>
      </c>
      <c r="H13" s="239"/>
      <c r="I13" s="238" t="e">
        <f>G13/F13*100</f>
        <v>#DIV/0!</v>
      </c>
      <c r="J13" s="239"/>
    </row>
    <row r="14" spans="1:10" ht="14.25" customHeight="1" x14ac:dyDescent="0.25">
      <c r="A14" s="182"/>
      <c r="B14" s="237" t="s">
        <v>235</v>
      </c>
      <c r="C14" s="237"/>
      <c r="D14" s="237"/>
      <c r="E14" s="237"/>
      <c r="F14" s="183">
        <f>'Приложение 5'!C17</f>
        <v>0</v>
      </c>
      <c r="G14" s="238">
        <f>'Приложение 5'!D17</f>
        <v>0</v>
      </c>
      <c r="H14" s="239"/>
      <c r="I14" s="238" t="e">
        <f>G14/F14*100</f>
        <v>#DIV/0!</v>
      </c>
      <c r="J14" s="239"/>
    </row>
    <row r="15" spans="1:10" ht="30.75" customHeight="1" x14ac:dyDescent="0.25">
      <c r="A15" s="182"/>
      <c r="B15" s="237" t="s">
        <v>236</v>
      </c>
      <c r="C15" s="237"/>
      <c r="D15" s="237"/>
      <c r="E15" s="237"/>
      <c r="F15" s="183"/>
      <c r="G15" s="247"/>
      <c r="H15" s="247"/>
      <c r="I15" s="247"/>
      <c r="J15" s="247"/>
    </row>
    <row r="16" spans="1:10" ht="32.25" customHeight="1" x14ac:dyDescent="0.25">
      <c r="A16" s="181">
        <v>2</v>
      </c>
      <c r="B16" s="237" t="s">
        <v>237</v>
      </c>
      <c r="C16" s="237"/>
      <c r="D16" s="237"/>
      <c r="E16" s="237"/>
      <c r="F16" s="184">
        <f>F18</f>
        <v>-8.1</v>
      </c>
      <c r="G16" s="238">
        <f t="shared" ref="G16" si="1">G18</f>
        <v>0</v>
      </c>
      <c r="H16" s="239"/>
      <c r="I16" s="238">
        <f>G16/F16*100</f>
        <v>0</v>
      </c>
      <c r="J16" s="239"/>
    </row>
    <row r="17" spans="1:10" ht="16.5" customHeight="1" x14ac:dyDescent="0.25">
      <c r="A17" s="62"/>
      <c r="B17" s="248" t="s">
        <v>235</v>
      </c>
      <c r="C17" s="249"/>
      <c r="D17" s="249"/>
      <c r="E17" s="249"/>
      <c r="F17" s="184"/>
      <c r="G17" s="238"/>
      <c r="H17" s="239"/>
      <c r="I17" s="238"/>
      <c r="J17" s="239"/>
    </row>
    <row r="18" spans="1:10" ht="30" customHeight="1" x14ac:dyDescent="0.25">
      <c r="A18" s="62"/>
      <c r="B18" s="237" t="s">
        <v>236</v>
      </c>
      <c r="C18" s="237"/>
      <c r="D18" s="237"/>
      <c r="E18" s="237"/>
      <c r="F18" s="183">
        <f>'Приложение 5'!C23</f>
        <v>-8.1</v>
      </c>
      <c r="G18" s="238">
        <f>'Приложение 5'!D23</f>
        <v>0</v>
      </c>
      <c r="H18" s="239"/>
      <c r="I18" s="238">
        <f t="shared" ref="I18:I19" si="2">G18/F18*100</f>
        <v>0</v>
      </c>
      <c r="J18" s="239"/>
    </row>
    <row r="19" spans="1:10" ht="16.5" x14ac:dyDescent="0.25">
      <c r="A19" s="63"/>
      <c r="B19" s="250" t="s">
        <v>19</v>
      </c>
      <c r="C19" s="250"/>
      <c r="D19" s="250"/>
      <c r="E19" s="250"/>
      <c r="F19" s="201">
        <f>F13+F16</f>
        <v>-8.1</v>
      </c>
      <c r="G19" s="251">
        <f t="shared" ref="G19" si="3">G13+G16</f>
        <v>0</v>
      </c>
      <c r="H19" s="252"/>
      <c r="I19" s="251">
        <f t="shared" si="2"/>
        <v>0</v>
      </c>
      <c r="J19" s="252"/>
    </row>
    <row r="20" spans="1:10" x14ac:dyDescent="0.2">
      <c r="F20" s="64"/>
    </row>
    <row r="21" spans="1:10" x14ac:dyDescent="0.2">
      <c r="F21" s="64"/>
    </row>
  </sheetData>
  <mergeCells count="29">
    <mergeCell ref="B18:E18"/>
    <mergeCell ref="G18:H18"/>
    <mergeCell ref="I18:J18"/>
    <mergeCell ref="B19:E19"/>
    <mergeCell ref="G19:H19"/>
    <mergeCell ref="I19:J19"/>
    <mergeCell ref="B16:E16"/>
    <mergeCell ref="G16:H16"/>
    <mergeCell ref="I16:J16"/>
    <mergeCell ref="B17:E17"/>
    <mergeCell ref="G17:H17"/>
    <mergeCell ref="I17:J17"/>
    <mergeCell ref="B14:E14"/>
    <mergeCell ref="G14:H14"/>
    <mergeCell ref="I14:J14"/>
    <mergeCell ref="B15:E15"/>
    <mergeCell ref="G15:H15"/>
    <mergeCell ref="I15:J15"/>
    <mergeCell ref="F1:J1"/>
    <mergeCell ref="B13:E13"/>
    <mergeCell ref="G13:H13"/>
    <mergeCell ref="I13:J13"/>
    <mergeCell ref="A9:J9"/>
    <mergeCell ref="F2:J6"/>
    <mergeCell ref="A11:A12"/>
    <mergeCell ref="B11:E12"/>
    <mergeCell ref="F11:J11"/>
    <mergeCell ref="G12:H12"/>
    <mergeCell ref="I12:J12"/>
  </mergeCells>
  <conditionalFormatting sqref="B2:B7">
    <cfRule type="expression" dxfId="0" priority="1" stopIfTrue="1">
      <formula>$I2&lt;&gt;""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2023-10-24T05:41:50Z</dcterms:modified>
</cp:coreProperties>
</file>